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ak\ОБЩАЯ\Акулова Е.Г\От Бориной Тани\Власов В.В.-внесение изменений\2024\"/>
    </mc:Choice>
  </mc:AlternateContent>
  <xr:revisionPtr revIDLastSave="0" documentId="13_ncr:1_{84490774-0E31-4600-A748-E0560644A6F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7" i="2" l="1"/>
  <c r="F267" i="2"/>
  <c r="F300" i="2" s="1"/>
  <c r="G267" i="2"/>
  <c r="H267" i="2"/>
  <c r="I267" i="2"/>
  <c r="I300" i="2" s="1"/>
  <c r="D267" i="2"/>
  <c r="E300" i="2"/>
  <c r="G300" i="2"/>
  <c r="H300" i="2"/>
  <c r="G201" i="2"/>
  <c r="D201" i="2" s="1"/>
  <c r="D234" i="2"/>
  <c r="D256" i="2"/>
  <c r="D278" i="2"/>
  <c r="D123" i="2"/>
  <c r="D100" i="2" l="1"/>
  <c r="D21" i="2"/>
  <c r="D45" i="2" l="1"/>
  <c r="D44" i="2"/>
  <c r="D43" i="2"/>
  <c r="D42" i="2"/>
  <c r="D41" i="2"/>
  <c r="D40" i="2"/>
  <c r="D39" i="2"/>
  <c r="D38" i="2"/>
  <c r="D37" i="2"/>
  <c r="I36" i="2"/>
  <c r="H36" i="2"/>
  <c r="G36" i="2"/>
  <c r="F36" i="2"/>
  <c r="E36" i="2"/>
  <c r="D36" i="2" l="1"/>
  <c r="G202" i="2"/>
  <c r="G203" i="2"/>
  <c r="G199" i="2"/>
  <c r="D122" i="2"/>
  <c r="G200" i="2" l="1"/>
  <c r="D121" i="2" l="1"/>
  <c r="F19" i="2"/>
  <c r="H20" i="2" l="1"/>
  <c r="H299" i="2" s="1"/>
  <c r="H21" i="2"/>
  <c r="H19" i="2" l="1"/>
  <c r="I116" i="2" l="1"/>
  <c r="H116" i="2"/>
  <c r="G116" i="2"/>
  <c r="F116" i="2"/>
  <c r="E116" i="2"/>
  <c r="D116" i="2" l="1"/>
  <c r="I287" i="2"/>
  <c r="I285" i="2" l="1"/>
  <c r="D276" i="2"/>
  <c r="H298" i="2"/>
  <c r="H281" i="2"/>
  <c r="G281" i="2"/>
  <c r="E281" i="2"/>
  <c r="D286" i="2"/>
  <c r="I284" i="2"/>
  <c r="I290" i="2"/>
  <c r="F17" i="2"/>
  <c r="I84" i="2" l="1"/>
  <c r="I85" i="2"/>
  <c r="I86" i="2"/>
  <c r="I87" i="2"/>
  <c r="I88" i="2"/>
  <c r="I89" i="2"/>
  <c r="I90" i="2"/>
  <c r="I91" i="2"/>
  <c r="I83" i="2"/>
  <c r="I73" i="2"/>
  <c r="I74" i="2"/>
  <c r="I75" i="2"/>
  <c r="I76" i="2"/>
  <c r="I77" i="2"/>
  <c r="I78" i="2"/>
  <c r="I79" i="2"/>
  <c r="I80" i="2"/>
  <c r="I72" i="2"/>
  <c r="G133" i="2" l="1"/>
  <c r="G134" i="2"/>
  <c r="G136" i="2"/>
  <c r="G137" i="2"/>
  <c r="G132" i="2"/>
  <c r="G131" i="2"/>
  <c r="G130" i="2"/>
  <c r="G129" i="2"/>
  <c r="D129" i="2" s="1"/>
  <c r="D192" i="2"/>
  <c r="D191" i="2"/>
  <c r="D190" i="2"/>
  <c r="D189" i="2"/>
  <c r="D188" i="2"/>
  <c r="D187" i="2"/>
  <c r="D186" i="2"/>
  <c r="D185" i="2"/>
  <c r="D184" i="2"/>
  <c r="I183" i="2"/>
  <c r="H183" i="2"/>
  <c r="G183" i="2"/>
  <c r="F183" i="2"/>
  <c r="E183" i="2"/>
  <c r="G17" i="2"/>
  <c r="D17" i="2" s="1"/>
  <c r="D27" i="2"/>
  <c r="D28" i="2"/>
  <c r="D29" i="2"/>
  <c r="D30" i="2"/>
  <c r="D31" i="2"/>
  <c r="D32" i="2"/>
  <c r="D33" i="2"/>
  <c r="D34" i="2"/>
  <c r="D26" i="2"/>
  <c r="E25" i="2"/>
  <c r="F25" i="2"/>
  <c r="G25" i="2"/>
  <c r="H25" i="2"/>
  <c r="I25" i="2"/>
  <c r="D152" i="2"/>
  <c r="D273" i="2"/>
  <c r="D277" i="2"/>
  <c r="D274" i="2"/>
  <c r="D279" i="2"/>
  <c r="D280" i="2"/>
  <c r="D275" i="2"/>
  <c r="D272" i="2"/>
  <c r="D140" i="2"/>
  <c r="D151" i="2"/>
  <c r="F261" i="2"/>
  <c r="I262" i="2"/>
  <c r="I263" i="2"/>
  <c r="I264" i="2"/>
  <c r="I265" i="2"/>
  <c r="I266" i="2"/>
  <c r="I268" i="2"/>
  <c r="I269" i="2"/>
  <c r="E262" i="2"/>
  <c r="E263" i="2"/>
  <c r="E264" i="2"/>
  <c r="E265" i="2"/>
  <c r="E266" i="2"/>
  <c r="E268" i="2"/>
  <c r="E269" i="2"/>
  <c r="E261" i="2"/>
  <c r="H261" i="2"/>
  <c r="I261" i="2"/>
  <c r="G196" i="2"/>
  <c r="D196" i="2" s="1"/>
  <c r="G197" i="2"/>
  <c r="D197" i="2" s="1"/>
  <c r="G198" i="2"/>
  <c r="D198" i="2" s="1"/>
  <c r="D199" i="2"/>
  <c r="D202" i="2"/>
  <c r="D203" i="2"/>
  <c r="G195" i="2"/>
  <c r="D195" i="2" s="1"/>
  <c r="D225" i="2"/>
  <c r="D224" i="2"/>
  <c r="D223" i="2"/>
  <c r="D222" i="2"/>
  <c r="D221" i="2"/>
  <c r="D220" i="2"/>
  <c r="D219" i="2"/>
  <c r="D218" i="2"/>
  <c r="D217" i="2"/>
  <c r="I216" i="2"/>
  <c r="H216" i="2"/>
  <c r="G216" i="2"/>
  <c r="F216" i="2"/>
  <c r="E216" i="2"/>
  <c r="E227" i="2"/>
  <c r="F227" i="2"/>
  <c r="G227" i="2"/>
  <c r="H227" i="2"/>
  <c r="I227" i="2"/>
  <c r="D228" i="2"/>
  <c r="D229" i="2"/>
  <c r="D230" i="2"/>
  <c r="D231" i="2"/>
  <c r="D232" i="2"/>
  <c r="D233" i="2"/>
  <c r="D235" i="2"/>
  <c r="D236" i="2"/>
  <c r="D214" i="2"/>
  <c r="D213" i="2"/>
  <c r="D212" i="2"/>
  <c r="D211" i="2"/>
  <c r="D210" i="2"/>
  <c r="D209" i="2"/>
  <c r="D208" i="2"/>
  <c r="D207" i="2"/>
  <c r="D206" i="2"/>
  <c r="I205" i="2"/>
  <c r="H205" i="2"/>
  <c r="G205" i="2"/>
  <c r="F205" i="2"/>
  <c r="E205" i="2"/>
  <c r="D181" i="2"/>
  <c r="D180" i="2"/>
  <c r="D179" i="2"/>
  <c r="D178" i="2"/>
  <c r="D177" i="2"/>
  <c r="D176" i="2"/>
  <c r="D175" i="2"/>
  <c r="D174" i="2"/>
  <c r="D173" i="2"/>
  <c r="I172" i="2"/>
  <c r="H172" i="2"/>
  <c r="G172" i="2"/>
  <c r="F172" i="2"/>
  <c r="E172" i="2"/>
  <c r="D170" i="2"/>
  <c r="D169" i="2"/>
  <c r="D168" i="2"/>
  <c r="D167" i="2"/>
  <c r="D166" i="2"/>
  <c r="D165" i="2"/>
  <c r="D164" i="2"/>
  <c r="D163" i="2"/>
  <c r="D162" i="2"/>
  <c r="I161" i="2"/>
  <c r="H161" i="2"/>
  <c r="G161" i="2"/>
  <c r="F161" i="2"/>
  <c r="E161" i="2"/>
  <c r="D159" i="2"/>
  <c r="D158" i="2"/>
  <c r="D157" i="2"/>
  <c r="D156" i="2"/>
  <c r="D155" i="2"/>
  <c r="D154" i="2"/>
  <c r="D153" i="2"/>
  <c r="I150" i="2"/>
  <c r="H150" i="2"/>
  <c r="G150" i="2"/>
  <c r="F150" i="2"/>
  <c r="E150" i="2"/>
  <c r="D148" i="2"/>
  <c r="D147" i="2"/>
  <c r="D146" i="2"/>
  <c r="D145" i="2"/>
  <c r="D144" i="2"/>
  <c r="D143" i="2"/>
  <c r="D142" i="2"/>
  <c r="D141" i="2"/>
  <c r="I139" i="2"/>
  <c r="H139" i="2"/>
  <c r="G139" i="2"/>
  <c r="F139" i="2"/>
  <c r="E139" i="2"/>
  <c r="E194" i="2"/>
  <c r="F194" i="2"/>
  <c r="H194" i="2"/>
  <c r="I194" i="2"/>
  <c r="H302" i="2"/>
  <c r="H301" i="2"/>
  <c r="H297" i="2"/>
  <c r="H296" i="2"/>
  <c r="H295" i="2"/>
  <c r="D289" i="2"/>
  <c r="D288" i="2"/>
  <c r="F287" i="2"/>
  <c r="F281" i="2" s="1"/>
  <c r="D284" i="2"/>
  <c r="I282" i="2"/>
  <c r="D282" i="2" s="1"/>
  <c r="F266" i="2"/>
  <c r="F265" i="2"/>
  <c r="F264" i="2"/>
  <c r="F263" i="2"/>
  <c r="F262" i="2"/>
  <c r="D258" i="2"/>
  <c r="D255" i="2"/>
  <c r="D254" i="2"/>
  <c r="D253" i="2"/>
  <c r="D252" i="2"/>
  <c r="D251" i="2"/>
  <c r="D250" i="2"/>
  <c r="I249" i="2"/>
  <c r="H249" i="2"/>
  <c r="G249" i="2"/>
  <c r="F249" i="2"/>
  <c r="E249" i="2"/>
  <c r="D247" i="2"/>
  <c r="D246" i="2"/>
  <c r="D245" i="2"/>
  <c r="D244" i="2"/>
  <c r="D243" i="2"/>
  <c r="D242" i="2"/>
  <c r="D241" i="2"/>
  <c r="D240" i="2"/>
  <c r="D239" i="2"/>
  <c r="I238" i="2"/>
  <c r="H238" i="2"/>
  <c r="G238" i="2"/>
  <c r="F238" i="2"/>
  <c r="E238" i="2"/>
  <c r="I128" i="2"/>
  <c r="H128" i="2"/>
  <c r="F128" i="2"/>
  <c r="E128" i="2"/>
  <c r="D113" i="2"/>
  <c r="D112" i="2"/>
  <c r="D111" i="2"/>
  <c r="D110" i="2"/>
  <c r="D109" i="2"/>
  <c r="D108" i="2"/>
  <c r="D107" i="2"/>
  <c r="D106" i="2"/>
  <c r="D105" i="2"/>
  <c r="I104" i="2"/>
  <c r="H104" i="2"/>
  <c r="G104" i="2"/>
  <c r="F104" i="2"/>
  <c r="E104" i="2"/>
  <c r="I102" i="2"/>
  <c r="F102" i="2"/>
  <c r="F302" i="2" s="1"/>
  <c r="E102" i="2"/>
  <c r="I101" i="2"/>
  <c r="F101" i="2"/>
  <c r="E101" i="2"/>
  <c r="I100" i="2"/>
  <c r="F100" i="2"/>
  <c r="E100" i="2"/>
  <c r="I99" i="2"/>
  <c r="I299" i="2" s="1"/>
  <c r="F99" i="2"/>
  <c r="E99" i="2"/>
  <c r="E299" i="2" s="1"/>
  <c r="I98" i="2"/>
  <c r="I298" i="2" s="1"/>
  <c r="F98" i="2"/>
  <c r="E98" i="2"/>
  <c r="E298" i="2" s="1"/>
  <c r="I97" i="2"/>
  <c r="F97" i="2"/>
  <c r="E97" i="2"/>
  <c r="I96" i="2"/>
  <c r="F96" i="2"/>
  <c r="E96" i="2"/>
  <c r="I95" i="2"/>
  <c r="F95" i="2"/>
  <c r="E95" i="2"/>
  <c r="I94" i="2"/>
  <c r="F94" i="2"/>
  <c r="E94" i="2"/>
  <c r="H93" i="2"/>
  <c r="G93" i="2"/>
  <c r="D91" i="2"/>
  <c r="D90" i="2"/>
  <c r="D89" i="2"/>
  <c r="D88" i="2"/>
  <c r="D87" i="2"/>
  <c r="D86" i="2"/>
  <c r="D85" i="2"/>
  <c r="D84" i="2"/>
  <c r="D83" i="2"/>
  <c r="I82" i="2"/>
  <c r="H82" i="2"/>
  <c r="G82" i="2"/>
  <c r="F82" i="2"/>
  <c r="E82" i="2"/>
  <c r="D80" i="2"/>
  <c r="D79" i="2"/>
  <c r="D78" i="2"/>
  <c r="D77" i="2"/>
  <c r="D76" i="2"/>
  <c r="D75" i="2"/>
  <c r="D74" i="2"/>
  <c r="D73" i="2"/>
  <c r="D72" i="2"/>
  <c r="I71" i="2"/>
  <c r="H71" i="2"/>
  <c r="G71" i="2"/>
  <c r="F71" i="2"/>
  <c r="E71" i="2"/>
  <c r="D68" i="2"/>
  <c r="D67" i="2"/>
  <c r="D66" i="2"/>
  <c r="D65" i="2"/>
  <c r="D64" i="2"/>
  <c r="D63" i="2"/>
  <c r="D62" i="2"/>
  <c r="D61" i="2"/>
  <c r="D60" i="2"/>
  <c r="I59" i="2"/>
  <c r="H59" i="2"/>
  <c r="G59" i="2"/>
  <c r="F59" i="2"/>
  <c r="E59" i="2"/>
  <c r="D56" i="2"/>
  <c r="D55" i="2"/>
  <c r="D54" i="2"/>
  <c r="D53" i="2"/>
  <c r="D52" i="2"/>
  <c r="D51" i="2"/>
  <c r="D50" i="2"/>
  <c r="D49" i="2"/>
  <c r="H48" i="2"/>
  <c r="I47" i="2"/>
  <c r="G47" i="2"/>
  <c r="F47" i="2"/>
  <c r="E47" i="2"/>
  <c r="D23" i="2"/>
  <c r="D22" i="2"/>
  <c r="D20" i="2"/>
  <c r="D19" i="2"/>
  <c r="D18" i="2"/>
  <c r="D16" i="2"/>
  <c r="D15" i="2"/>
  <c r="I14" i="2"/>
  <c r="H14" i="2"/>
  <c r="E14" i="2"/>
  <c r="F299" i="2" l="1"/>
  <c r="D130" i="2"/>
  <c r="D262" i="2" s="1"/>
  <c r="F298" i="2"/>
  <c r="D134" i="2"/>
  <c r="D131" i="2"/>
  <c r="D263" i="2" s="1"/>
  <c r="D135" i="2"/>
  <c r="D300" i="2" s="1"/>
  <c r="D133" i="2"/>
  <c r="D265" i="2" s="1"/>
  <c r="D283" i="2"/>
  <c r="I281" i="2"/>
  <c r="G266" i="2"/>
  <c r="G299" i="2" s="1"/>
  <c r="E294" i="2"/>
  <c r="D200" i="2"/>
  <c r="D194" i="2" s="1"/>
  <c r="D227" i="2"/>
  <c r="G269" i="2"/>
  <c r="G302" i="2" s="1"/>
  <c r="H294" i="2"/>
  <c r="H293" i="2" s="1"/>
  <c r="E295" i="2"/>
  <c r="I295" i="2"/>
  <c r="E297" i="2"/>
  <c r="I297" i="2"/>
  <c r="E301" i="2"/>
  <c r="I301" i="2"/>
  <c r="D137" i="2"/>
  <c r="D269" i="2" s="1"/>
  <c r="D161" i="2"/>
  <c r="G265" i="2"/>
  <c r="G298" i="2" s="1"/>
  <c r="I260" i="2"/>
  <c r="G14" i="2"/>
  <c r="E260" i="2"/>
  <c r="F296" i="2"/>
  <c r="D261" i="2"/>
  <c r="D205" i="2"/>
  <c r="I93" i="2"/>
  <c r="F93" i="2"/>
  <c r="D216" i="2"/>
  <c r="G194" i="2"/>
  <c r="D150" i="2"/>
  <c r="G263" i="2"/>
  <c r="G296" i="2" s="1"/>
  <c r="E93" i="2"/>
  <c r="F14" i="2"/>
  <c r="I294" i="2"/>
  <c r="D71" i="2"/>
  <c r="F294" i="2"/>
  <c r="D95" i="2"/>
  <c r="F295" i="2"/>
  <c r="E296" i="2"/>
  <c r="I296" i="2"/>
  <c r="F297" i="2"/>
  <c r="F301" i="2"/>
  <c r="E302" i="2"/>
  <c r="D285" i="2"/>
  <c r="G261" i="2"/>
  <c r="G294" i="2" s="1"/>
  <c r="D59" i="2"/>
  <c r="D82" i="2"/>
  <c r="D99" i="2"/>
  <c r="G264" i="2"/>
  <c r="G297" i="2" s="1"/>
  <c r="G268" i="2"/>
  <c r="G301" i="2" s="1"/>
  <c r="D136" i="2"/>
  <c r="D268" i="2" s="1"/>
  <c r="D172" i="2"/>
  <c r="D132" i="2"/>
  <c r="D264" i="2" s="1"/>
  <c r="G128" i="2"/>
  <c r="D183" i="2"/>
  <c r="D96" i="2"/>
  <c r="D97" i="2"/>
  <c r="D101" i="2"/>
  <c r="I302" i="2"/>
  <c r="D104" i="2"/>
  <c r="D238" i="2"/>
  <c r="D249" i="2"/>
  <c r="D287" i="2"/>
  <c r="D290" i="2"/>
  <c r="D139" i="2"/>
  <c r="F260" i="2"/>
  <c r="G262" i="2"/>
  <c r="G295" i="2" s="1"/>
  <c r="H47" i="2"/>
  <c r="D48" i="2"/>
  <c r="D47" i="2" s="1"/>
  <c r="D25" i="2"/>
  <c r="D14" i="2"/>
  <c r="D98" i="2"/>
  <c r="D102" i="2"/>
  <c r="D94" i="2"/>
  <c r="D298" i="2" l="1"/>
  <c r="D301" i="2"/>
  <c r="D296" i="2"/>
  <c r="D266" i="2"/>
  <c r="D299" i="2" s="1"/>
  <c r="D281" i="2"/>
  <c r="E293" i="2"/>
  <c r="D295" i="2"/>
  <c r="I293" i="2"/>
  <c r="F293" i="2"/>
  <c r="D302" i="2"/>
  <c r="D297" i="2"/>
  <c r="D128" i="2"/>
  <c r="G293" i="2"/>
  <c r="G260" i="2"/>
  <c r="D93" i="2"/>
  <c r="D294" i="2"/>
  <c r="D260" i="2" l="1"/>
  <c r="D293" i="2"/>
</calcChain>
</file>

<file path=xl/sharedStrings.xml><?xml version="1.0" encoding="utf-8"?>
<sst xmlns="http://schemas.openxmlformats.org/spreadsheetml/2006/main" count="148" uniqueCount="102">
  <si>
    <t>Перечень</t>
  </si>
  <si>
    <t>мероприятий муниципальной программы</t>
  </si>
  <si>
    <t>№№ пп</t>
  </si>
  <si>
    <t xml:space="preserve">Наименование цели, задачи, мероприятия     МП    </t>
  </si>
  <si>
    <t xml:space="preserve">   Срок  исполнения </t>
  </si>
  <si>
    <t xml:space="preserve">   В том числе за счет средств   </t>
  </si>
  <si>
    <t>Ответственные исполнители</t>
  </si>
  <si>
    <t xml:space="preserve">федерального бюджета </t>
  </si>
  <si>
    <t xml:space="preserve">областного  бюджета </t>
  </si>
  <si>
    <t>районного бюджета</t>
  </si>
  <si>
    <t>бюджетов поселений</t>
  </si>
  <si>
    <t xml:space="preserve">Внебюджетных источников  </t>
  </si>
  <si>
    <t>1.1</t>
  </si>
  <si>
    <t xml:space="preserve">всего     </t>
  </si>
  <si>
    <t>Управление по социально-экономическому развитии села</t>
  </si>
  <si>
    <t>2.1</t>
  </si>
  <si>
    <t xml:space="preserve">Всего     </t>
  </si>
  <si>
    <t>Всего</t>
  </si>
  <si>
    <t>ВСЕГО</t>
  </si>
  <si>
    <t xml:space="preserve">Цель: Развитие агропромышленного комплекса в Кожевниковском районе
- создание конкурентоспособного, инвестиционно привлекательного сельскохозяйственного производства в Кожевниковском районе Томской области
- улучшение условий жизнедеятельности на территории Кожевниковского района Томской области;
-улучшение инвестиционного климата в сфере АПК на территории Кожевниковского района за счет реализации инфраструктурных мероприятий в рамках Программы; 
                       </t>
  </si>
  <si>
    <t>Задача 1: Развитие отрасли растениеводства</t>
  </si>
  <si>
    <t xml:space="preserve">Мероприятия по  развитию отрасли растениеводства
</t>
  </si>
  <si>
    <t>Мероприятия по развитию отрасли животноводства</t>
  </si>
  <si>
    <t>Задача 2: Развитие отрасли животноводства</t>
  </si>
  <si>
    <t>Задача 3:  Развитие молочного скотоводства</t>
  </si>
  <si>
    <t>3.1</t>
  </si>
  <si>
    <t>4.1</t>
  </si>
  <si>
    <t>Задача 4:  Развитие малых форм хозяйствования</t>
  </si>
  <si>
    <t>Мероприятия по поддержке начинающих фермеров</t>
  </si>
  <si>
    <t>4.2</t>
  </si>
  <si>
    <t>Мероприятия по развитию семейных животноводческих ферм на базе КФХ</t>
  </si>
  <si>
    <t>4.3</t>
  </si>
  <si>
    <t>Всего по задаче 4</t>
  </si>
  <si>
    <t>5</t>
  </si>
  <si>
    <t>Задача 5:  Техническая и технологическая модернизация, инновационное развитие</t>
  </si>
  <si>
    <t>5.1</t>
  </si>
  <si>
    <r>
      <rPr>
        <sz val="10"/>
        <rFont val="Times New Roman"/>
        <family val="1"/>
        <charset val="204"/>
      </rPr>
      <t xml:space="preserve">Мероприятия по технической и технологической модернизации, инновации развития Кожевниковского района
</t>
    </r>
    <r>
      <rPr>
        <b/>
        <sz val="10"/>
        <rFont val="Times New Roman"/>
        <family val="1"/>
        <charset val="204"/>
      </rPr>
      <t xml:space="preserve">
</t>
    </r>
  </si>
  <si>
    <t>6</t>
  </si>
  <si>
    <t>6.1</t>
  </si>
  <si>
    <t>Стимулирования, развития животноводства в ЛПХ граждан</t>
  </si>
  <si>
    <t xml:space="preserve">Продвижения продукции с ЛПХ граждан </t>
  </si>
  <si>
    <t xml:space="preserve"> Финансово-кредитная поддержка ЛПХ</t>
  </si>
  <si>
    <t>Субсидии на возмещение части % ставки по долгосрочным, среднесрочным и краткосрочным кредитам взятыми МФХ</t>
  </si>
  <si>
    <t>7</t>
  </si>
  <si>
    <t>7.1</t>
  </si>
  <si>
    <t>7.2</t>
  </si>
  <si>
    <t>7.3</t>
  </si>
  <si>
    <t>7.4</t>
  </si>
  <si>
    <t>Всего по задаче 7</t>
  </si>
  <si>
    <t>Итого по программе</t>
  </si>
  <si>
    <t>8.1</t>
  </si>
  <si>
    <t>соревнования среди сельских поселений Кожевниковского района по сбору молока от населения</t>
  </si>
  <si>
    <t>искусственное осеменение коров</t>
  </si>
  <si>
    <t>проведение конкурса на лучшее предприятие среди малого и среднего бизнеса</t>
  </si>
  <si>
    <t>Проведение районного конкурса среди операторов машинного доения</t>
  </si>
  <si>
    <t xml:space="preserve">Продвижения продукции с ЛПХ граждан (Ярмарки сельских поселений на творческих отчетах) </t>
  </si>
  <si>
    <t>Покупка племенных нетелей для оздоровления стада от лейкоза в ООО "Подсобное"</t>
  </si>
  <si>
    <t>1.1.1.</t>
  </si>
  <si>
    <t xml:space="preserve">Объем финансирования (тыс.  руб.) </t>
  </si>
  <si>
    <t>Проведение районного мероприятия "Доярка года"</t>
  </si>
  <si>
    <t>Субсидии из областного бюджета на: Искуственное осеменение коров в ЛПХ; на содержание 1 головы коров; содержание молодняка скота; на преобретение с/х техники и оборудования; возмещение % ставки по долгосрочным, среднесрочным и кратким кредитам взятыми МФХ</t>
  </si>
  <si>
    <t>Продвижения продукции с ЛПХ граждан           (Ежегодная районная сезонная ярмарка)</t>
  </si>
  <si>
    <t>Мероприятия по развитию молочного скотоводства в Кожевниковском районе Томской области</t>
  </si>
  <si>
    <t>Строительство телятника на 200 голов АО "Дубровское"</t>
  </si>
  <si>
    <t>Реконструкция зерносушильного комплекса АО "Дубровское"</t>
  </si>
  <si>
    <t>Увеличение объемов производства зерновых культур ООО "Авангард"</t>
  </si>
  <si>
    <t>«Развитие сельскохозяйственного производства Кожевниковского района Томской области на 2017-2020 с прогнозом до 2025 года»</t>
  </si>
  <si>
    <t>Задача 6:  Развитие сельской кооперации</t>
  </si>
  <si>
    <t>Мероприятия по вовлечению ЛПХ и КФХ в кооперативное движение</t>
  </si>
  <si>
    <t>Задача 7:  Развитие личных подсобных хозяйств</t>
  </si>
  <si>
    <t>7.1.1</t>
  </si>
  <si>
    <t>7.1.2</t>
  </si>
  <si>
    <t>7.1.3</t>
  </si>
  <si>
    <t>7.1.4</t>
  </si>
  <si>
    <t>7.1.5</t>
  </si>
  <si>
    <t>7.2.1</t>
  </si>
  <si>
    <t>7.2.2</t>
  </si>
  <si>
    <t>7.5</t>
  </si>
  <si>
    <t>7.6</t>
  </si>
  <si>
    <t>Задача 8:  Инвестиционные проекты, бизнес предложений в Кожевниковском районе до 2025 года</t>
  </si>
  <si>
    <t>8</t>
  </si>
  <si>
    <t>8.2</t>
  </si>
  <si>
    <t>8.3</t>
  </si>
  <si>
    <t>8.4</t>
  </si>
  <si>
    <t>8.5</t>
  </si>
  <si>
    <t>8.6</t>
  </si>
  <si>
    <t>8.7</t>
  </si>
  <si>
    <t>8.8</t>
  </si>
  <si>
    <t>8.9</t>
  </si>
  <si>
    <t>Всего по задаче 8</t>
  </si>
  <si>
    <t>9.1</t>
  </si>
  <si>
    <t>Строительство молочного комплекса на 700 голов скота ООО "Вороновское"</t>
  </si>
  <si>
    <t>Строительство коровника на 220 голов АО "Дубровское"</t>
  </si>
  <si>
    <t>Строительство молочного комплекса на 1 800 голов скота АО "Дубровское"</t>
  </si>
  <si>
    <t>Создание комплекса по промышленному выращиванию ягодных культур</t>
  </si>
  <si>
    <t>8.10</t>
  </si>
  <si>
    <t>1.1.2.</t>
  </si>
  <si>
    <t>Подготовка проектов межевания земельных участков и проведение кадастровых работ</t>
  </si>
  <si>
    <t>Проведение кадастровых работ по оформлению земельных участков в собственность муниципальных образований</t>
  </si>
  <si>
    <t>Создание предприятия по переработке свежей ягоды (СПОРК «Синий сад»)</t>
  </si>
  <si>
    <t xml:space="preserve">Приложение № 2
к муниципальной программе
«Развитие сельскохозяйственного производства и расширения 
рынка сельскохозяйственной продукции, сырья и продовольствия 
в Кожевниковском районе Томской области 
на 2017-2020 годы и на период до 2025 года»
</t>
  </si>
  <si>
    <t>(в редакции постановлений от 11.04.2019 №235, от 29.08.2019 № 503, от 13.03.2020 №150, от 09.09.2021 № 449, от 11.07.2023 №352, от 08.05.2024 №283)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</si>
</sst>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u/>
      <sz val="11"/>
      <color theme="4"/>
      <name val="Times New Roman"/>
      <family val="1"/>
      <charset val="204"/>
    </font>
    <font>
      <b/>
      <u/>
      <sz val="12"/>
      <color theme="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23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7" fillId="0" borderId="0" xfId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0" fontId="10" fillId="0" borderId="0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/>
    <xf numFmtId="49" fontId="12" fillId="0" borderId="0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 vertical="top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2" fillId="2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justify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10" fillId="0" borderId="1" xfId="0" applyFont="1" applyFill="1" applyBorder="1"/>
    <xf numFmtId="49" fontId="9" fillId="0" borderId="2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4" fontId="18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left" vertical="top" wrapText="1"/>
    </xf>
    <xf numFmtId="49" fontId="12" fillId="0" borderId="7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04"/>
  <sheetViews>
    <sheetView tabSelected="1" zoomScaleNormal="100" zoomScaleSheetLayoutView="100" workbookViewId="0">
      <selection activeCell="L5" sqref="L5"/>
    </sheetView>
  </sheetViews>
  <sheetFormatPr defaultColWidth="8.85546875" defaultRowHeight="12.75" x14ac:dyDescent="0.2"/>
  <cols>
    <col min="1" max="1" width="5.85546875" style="24" customWidth="1"/>
    <col min="2" max="2" width="41.140625" style="22" customWidth="1"/>
    <col min="3" max="3" width="11.7109375" style="23" customWidth="1"/>
    <col min="4" max="4" width="15.140625" style="1" customWidth="1"/>
    <col min="5" max="5" width="13.5703125" style="1" customWidth="1"/>
    <col min="6" max="6" width="14.85546875" style="1" customWidth="1"/>
    <col min="7" max="8" width="11.7109375" style="1" customWidth="1"/>
    <col min="9" max="9" width="13.28515625" style="1" customWidth="1"/>
    <col min="10" max="10" width="15.42578125" style="1" customWidth="1"/>
    <col min="11" max="13" width="11.7109375" style="1" customWidth="1"/>
    <col min="14" max="14" width="23" style="1" customWidth="1"/>
    <col min="15" max="16384" width="8.85546875" style="1"/>
  </cols>
  <sheetData>
    <row r="1" spans="1:24" ht="135.75" customHeight="1" x14ac:dyDescent="0.2">
      <c r="G1" s="122" t="s">
        <v>100</v>
      </c>
      <c r="H1" s="122"/>
      <c r="I1" s="122"/>
      <c r="J1" s="67"/>
    </row>
    <row r="3" spans="1:24" ht="15.75" x14ac:dyDescent="0.25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2"/>
      <c r="L3" s="2"/>
      <c r="M3" s="2"/>
      <c r="N3" s="2"/>
    </row>
    <row r="4" spans="1:24" ht="15.75" x14ac:dyDescent="0.25">
      <c r="A4" s="82" t="s">
        <v>1</v>
      </c>
      <c r="B4" s="82"/>
      <c r="C4" s="82"/>
      <c r="D4" s="82"/>
      <c r="E4" s="82"/>
      <c r="F4" s="82"/>
      <c r="G4" s="82"/>
      <c r="H4" s="82"/>
      <c r="I4" s="82"/>
      <c r="J4" s="82"/>
      <c r="K4" s="2"/>
      <c r="L4" s="2"/>
      <c r="M4" s="2"/>
      <c r="N4" s="2"/>
    </row>
    <row r="5" spans="1:24" ht="24.75" customHeight="1" x14ac:dyDescent="0.25">
      <c r="A5" s="83" t="s">
        <v>66</v>
      </c>
      <c r="B5" s="84"/>
      <c r="C5" s="84"/>
      <c r="D5" s="84"/>
      <c r="E5" s="84"/>
      <c r="F5" s="84"/>
      <c r="G5" s="84"/>
      <c r="H5" s="84"/>
      <c r="I5" s="84"/>
      <c r="J5" s="84"/>
      <c r="K5" s="3"/>
      <c r="L5" s="3"/>
      <c r="M5" s="3"/>
      <c r="N5" s="3"/>
    </row>
    <row r="6" spans="1:24" ht="15.75" x14ac:dyDescent="0.25">
      <c r="A6" s="85" t="s">
        <v>101</v>
      </c>
      <c r="B6" s="86"/>
      <c r="C6" s="86"/>
      <c r="D6" s="86"/>
      <c r="E6" s="86"/>
      <c r="F6" s="86"/>
      <c r="G6" s="86"/>
      <c r="H6" s="86"/>
      <c r="I6" s="86"/>
      <c r="J6" s="86"/>
      <c r="K6" s="3"/>
      <c r="L6" s="3"/>
      <c r="M6" s="3"/>
      <c r="N6" s="3"/>
    </row>
    <row r="7" spans="1:24" ht="13.15" customHeight="1" x14ac:dyDescent="0.25">
      <c r="A7" s="87" t="s">
        <v>2</v>
      </c>
      <c r="B7" s="89" t="s">
        <v>3</v>
      </c>
      <c r="C7" s="91" t="s">
        <v>4</v>
      </c>
      <c r="D7" s="89" t="s">
        <v>58</v>
      </c>
      <c r="E7" s="93" t="s">
        <v>5</v>
      </c>
      <c r="F7" s="93"/>
      <c r="G7" s="93"/>
      <c r="H7" s="93"/>
      <c r="I7" s="93"/>
      <c r="J7" s="94" t="s">
        <v>6</v>
      </c>
      <c r="K7" s="4"/>
      <c r="N7" s="5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48.75" customHeight="1" x14ac:dyDescent="0.25">
      <c r="A8" s="88"/>
      <c r="B8" s="90"/>
      <c r="C8" s="92"/>
      <c r="D8" s="90"/>
      <c r="E8" s="21" t="s">
        <v>7</v>
      </c>
      <c r="F8" s="21" t="s">
        <v>8</v>
      </c>
      <c r="G8" s="21" t="s">
        <v>9</v>
      </c>
      <c r="H8" s="21" t="s">
        <v>10</v>
      </c>
      <c r="I8" s="21" t="s">
        <v>11</v>
      </c>
      <c r="J8" s="94"/>
      <c r="L8" s="4"/>
      <c r="M8" s="7"/>
      <c r="N8" s="7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15" x14ac:dyDescent="0.25">
      <c r="A9" s="8">
        <v>1</v>
      </c>
      <c r="B9" s="9">
        <v>2</v>
      </c>
      <c r="C9" s="10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11">
        <v>10</v>
      </c>
      <c r="M9" s="12"/>
      <c r="N9" s="12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39.6" customHeight="1" x14ac:dyDescent="0.25">
      <c r="A10" s="26"/>
      <c r="B10" s="95" t="s">
        <v>19</v>
      </c>
      <c r="C10" s="96"/>
      <c r="D10" s="96"/>
      <c r="E10" s="96"/>
      <c r="F10" s="96"/>
      <c r="G10" s="96"/>
      <c r="H10" s="96"/>
      <c r="I10" s="96"/>
      <c r="J10" s="96"/>
      <c r="K10" s="5"/>
      <c r="L10" s="5"/>
      <c r="M10" s="5"/>
      <c r="N10" s="5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s="47" customFormat="1" ht="11.25" x14ac:dyDescent="0.2">
      <c r="A11" s="8"/>
      <c r="B11" s="10"/>
      <c r="C11" s="10"/>
      <c r="D11" s="10"/>
      <c r="E11" s="10"/>
      <c r="F11" s="10"/>
      <c r="G11" s="10"/>
      <c r="H11" s="10"/>
      <c r="I11" s="10"/>
      <c r="J11" s="10"/>
      <c r="K11" s="12"/>
      <c r="L11" s="12"/>
      <c r="M11" s="12"/>
      <c r="N11" s="12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4" ht="15" customHeight="1" x14ac:dyDescent="0.25">
      <c r="A12" s="26">
        <v>1</v>
      </c>
      <c r="B12" s="97" t="s">
        <v>20</v>
      </c>
      <c r="C12" s="97"/>
      <c r="D12" s="97"/>
      <c r="E12" s="97"/>
      <c r="F12" s="97"/>
      <c r="G12" s="97"/>
      <c r="H12" s="97"/>
      <c r="I12" s="97"/>
      <c r="J12" s="97"/>
      <c r="K12" s="5"/>
      <c r="L12" s="5"/>
      <c r="M12" s="5"/>
      <c r="N12" s="5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s="47" customFormat="1" ht="11.25" x14ac:dyDescent="0.2">
      <c r="A13" s="8"/>
      <c r="B13" s="48"/>
      <c r="C13" s="10"/>
      <c r="D13" s="48"/>
      <c r="E13" s="48"/>
      <c r="F13" s="48"/>
      <c r="G13" s="48"/>
      <c r="H13" s="48"/>
      <c r="I13" s="48"/>
      <c r="J13" s="48"/>
      <c r="K13" s="12"/>
      <c r="L13" s="12"/>
      <c r="M13" s="12"/>
      <c r="N13" s="12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13.9" customHeight="1" x14ac:dyDescent="0.25">
      <c r="A14" s="98" t="s">
        <v>12</v>
      </c>
      <c r="B14" s="101" t="s">
        <v>21</v>
      </c>
      <c r="C14" s="13" t="s">
        <v>13</v>
      </c>
      <c r="D14" s="27">
        <f t="shared" ref="D14:I14" si="0">D15+D16+D17+D18+D19+D20+D21+D22+D23</f>
        <v>2372447.29</v>
      </c>
      <c r="E14" s="27">
        <f t="shared" si="0"/>
        <v>474377.29000000004</v>
      </c>
      <c r="F14" s="27">
        <f t="shared" si="0"/>
        <v>206392.72</v>
      </c>
      <c r="G14" s="27">
        <f t="shared" si="0"/>
        <v>22.26</v>
      </c>
      <c r="H14" s="27">
        <f t="shared" si="0"/>
        <v>7.92</v>
      </c>
      <c r="I14" s="27">
        <f t="shared" si="0"/>
        <v>1691647.0999999999</v>
      </c>
      <c r="J14" s="79" t="s">
        <v>14</v>
      </c>
      <c r="L14" s="5"/>
      <c r="M14" s="5"/>
      <c r="N14" s="5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ht="15" x14ac:dyDescent="0.25">
      <c r="A15" s="99"/>
      <c r="B15" s="102"/>
      <c r="C15" s="13">
        <v>2017</v>
      </c>
      <c r="D15" s="44">
        <f>E15+F15+G15+H15+I15</f>
        <v>238369.73</v>
      </c>
      <c r="E15" s="44">
        <v>36735.83</v>
      </c>
      <c r="F15" s="44">
        <v>18924.900000000001</v>
      </c>
      <c r="G15" s="44"/>
      <c r="H15" s="45"/>
      <c r="I15" s="44">
        <v>182709</v>
      </c>
      <c r="J15" s="80"/>
      <c r="L15" s="5"/>
      <c r="M15" s="5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15" x14ac:dyDescent="0.25">
      <c r="A16" s="99"/>
      <c r="B16" s="102"/>
      <c r="C16" s="13">
        <v>2018</v>
      </c>
      <c r="D16" s="44">
        <f t="shared" ref="D16:D23" si="1">E16+F16+G16+H16+I16</f>
        <v>239503.1</v>
      </c>
      <c r="E16" s="44">
        <v>42710.2</v>
      </c>
      <c r="F16" s="44">
        <v>12256.9</v>
      </c>
      <c r="G16" s="44"/>
      <c r="H16" s="45"/>
      <c r="I16" s="44">
        <v>184536</v>
      </c>
      <c r="J16" s="80"/>
      <c r="L16" s="5"/>
      <c r="M16" s="5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15" x14ac:dyDescent="0.25">
      <c r="A17" s="99"/>
      <c r="B17" s="102"/>
      <c r="C17" s="13">
        <v>2019</v>
      </c>
      <c r="D17" s="44">
        <f t="shared" si="1"/>
        <v>209522.58</v>
      </c>
      <c r="E17" s="44">
        <v>16636.3</v>
      </c>
      <c r="F17" s="44">
        <f>6282.38+F28</f>
        <v>6482.72</v>
      </c>
      <c r="G17" s="44">
        <f>G28</f>
        <v>22.26</v>
      </c>
      <c r="H17" s="45"/>
      <c r="I17" s="44">
        <v>186381.3</v>
      </c>
      <c r="J17" s="80"/>
      <c r="L17" s="5"/>
      <c r="M17" s="5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ht="15" x14ac:dyDescent="0.25">
      <c r="A18" s="99"/>
      <c r="B18" s="102"/>
      <c r="C18" s="13">
        <v>2020</v>
      </c>
      <c r="D18" s="29">
        <f t="shared" si="1"/>
        <v>240614.27000000002</v>
      </c>
      <c r="E18" s="29">
        <v>29225.27</v>
      </c>
      <c r="F18" s="29">
        <v>24075.8</v>
      </c>
      <c r="G18" s="29"/>
      <c r="H18" s="28"/>
      <c r="I18" s="29">
        <v>187313.2</v>
      </c>
      <c r="J18" s="80"/>
      <c r="L18" s="5"/>
      <c r="M18" s="5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15" x14ac:dyDescent="0.25">
      <c r="A19" s="99"/>
      <c r="B19" s="102"/>
      <c r="C19" s="13">
        <v>2021</v>
      </c>
      <c r="D19" s="29">
        <f t="shared" si="1"/>
        <v>272031.71000000002</v>
      </c>
      <c r="E19" s="29">
        <v>59786.19</v>
      </c>
      <c r="F19" s="29">
        <f>23916.64+F30</f>
        <v>23987.899999999998</v>
      </c>
      <c r="G19" s="29"/>
      <c r="H19" s="28">
        <f>H30</f>
        <v>7.92</v>
      </c>
      <c r="I19" s="29">
        <v>188249.7</v>
      </c>
      <c r="J19" s="80"/>
      <c r="L19" s="5"/>
      <c r="M19" s="5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15" x14ac:dyDescent="0.25">
      <c r="A20" s="99"/>
      <c r="B20" s="102"/>
      <c r="C20" s="13">
        <v>2022</v>
      </c>
      <c r="D20" s="29">
        <f t="shared" si="1"/>
        <v>290543.09999999998</v>
      </c>
      <c r="E20" s="29">
        <v>68635.199999999997</v>
      </c>
      <c r="F20" s="29">
        <v>32717</v>
      </c>
      <c r="G20" s="29"/>
      <c r="H20" s="28">
        <f t="shared" ref="H20:H21" si="2">H31</f>
        <v>0</v>
      </c>
      <c r="I20" s="29">
        <v>189190.9</v>
      </c>
      <c r="J20" s="80"/>
      <c r="L20" s="5"/>
      <c r="M20" s="5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15" x14ac:dyDescent="0.25">
      <c r="A21" s="99"/>
      <c r="B21" s="102"/>
      <c r="C21" s="13">
        <v>2023</v>
      </c>
      <c r="D21" s="69">
        <f t="shared" si="1"/>
        <v>296028.19999999995</v>
      </c>
      <c r="E21" s="69">
        <v>83377.899999999994</v>
      </c>
      <c r="F21" s="69">
        <v>22513.5</v>
      </c>
      <c r="G21" s="70">
        <v>0</v>
      </c>
      <c r="H21" s="71">
        <f t="shared" si="2"/>
        <v>0</v>
      </c>
      <c r="I21" s="69">
        <v>190136.8</v>
      </c>
      <c r="J21" s="80"/>
      <c r="L21" s="5"/>
      <c r="M21" s="5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15" x14ac:dyDescent="0.25">
      <c r="A22" s="99"/>
      <c r="B22" s="102"/>
      <c r="C22" s="13">
        <v>2024</v>
      </c>
      <c r="D22" s="29">
        <f t="shared" si="1"/>
        <v>292439.59999999998</v>
      </c>
      <c r="E22" s="29">
        <v>68635.199999999997</v>
      </c>
      <c r="F22" s="29">
        <v>32717</v>
      </c>
      <c r="G22" s="29"/>
      <c r="H22" s="28"/>
      <c r="I22" s="29">
        <v>191087.4</v>
      </c>
      <c r="J22" s="80"/>
      <c r="L22" s="5"/>
      <c r="M22" s="5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15" x14ac:dyDescent="0.25">
      <c r="A23" s="100"/>
      <c r="B23" s="103"/>
      <c r="C23" s="13">
        <v>2025</v>
      </c>
      <c r="D23" s="29">
        <f t="shared" si="1"/>
        <v>293395</v>
      </c>
      <c r="E23" s="29">
        <v>68635.199999999997</v>
      </c>
      <c r="F23" s="29">
        <v>32717</v>
      </c>
      <c r="G23" s="29"/>
      <c r="H23" s="28"/>
      <c r="I23" s="29">
        <v>192042.8</v>
      </c>
      <c r="J23" s="81"/>
      <c r="L23" s="5"/>
      <c r="M23" s="5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47" customFormat="1" ht="11.25" x14ac:dyDescent="0.2">
      <c r="A24" s="49"/>
      <c r="B24" s="50"/>
      <c r="C24" s="10"/>
      <c r="D24" s="51"/>
      <c r="E24" s="51"/>
      <c r="F24" s="51"/>
      <c r="G24" s="51"/>
      <c r="H24" s="52"/>
      <c r="I24" s="51"/>
      <c r="J24" s="53"/>
      <c r="L24" s="12"/>
      <c r="M24" s="12"/>
      <c r="O24" s="46"/>
      <c r="P24" s="46"/>
      <c r="Q24" s="46"/>
      <c r="R24" s="46"/>
      <c r="S24" s="46"/>
      <c r="T24" s="46"/>
      <c r="U24" s="46"/>
      <c r="V24" s="46"/>
      <c r="W24" s="46"/>
      <c r="X24" s="46"/>
    </row>
    <row r="25" spans="1:24" ht="15" x14ac:dyDescent="0.25">
      <c r="A25" s="98" t="s">
        <v>57</v>
      </c>
      <c r="B25" s="101" t="s">
        <v>98</v>
      </c>
      <c r="C25" s="13" t="s">
        <v>13</v>
      </c>
      <c r="D25" s="27">
        <f>SUM(D26:D34)</f>
        <v>301.77999999999997</v>
      </c>
      <c r="E25" s="27">
        <f t="shared" ref="E25:I25" si="3">SUM(E26:E34)</f>
        <v>0</v>
      </c>
      <c r="F25" s="27">
        <f t="shared" si="3"/>
        <v>271.60000000000002</v>
      </c>
      <c r="G25" s="27">
        <f t="shared" si="3"/>
        <v>22.26</v>
      </c>
      <c r="H25" s="27">
        <f t="shared" si="3"/>
        <v>7.92</v>
      </c>
      <c r="I25" s="27">
        <f t="shared" si="3"/>
        <v>0</v>
      </c>
      <c r="J25" s="79" t="s">
        <v>14</v>
      </c>
      <c r="L25" s="5"/>
      <c r="M25" s="5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15" x14ac:dyDescent="0.25">
      <c r="A26" s="99"/>
      <c r="B26" s="102"/>
      <c r="C26" s="13">
        <v>2017</v>
      </c>
      <c r="D26" s="29">
        <f>SUM(E26:I26)</f>
        <v>0</v>
      </c>
      <c r="E26" s="29"/>
      <c r="F26" s="29"/>
      <c r="G26" s="29"/>
      <c r="H26" s="28"/>
      <c r="I26" s="29"/>
      <c r="J26" s="80"/>
      <c r="L26" s="5"/>
      <c r="M26" s="5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15" x14ac:dyDescent="0.25">
      <c r="A27" s="99"/>
      <c r="B27" s="102"/>
      <c r="C27" s="13">
        <v>2018</v>
      </c>
      <c r="D27" s="29">
        <f t="shared" ref="D27:D34" si="4">SUM(E27:I27)</f>
        <v>0</v>
      </c>
      <c r="E27" s="29"/>
      <c r="F27" s="29"/>
      <c r="G27" s="29"/>
      <c r="H27" s="28"/>
      <c r="I27" s="29"/>
      <c r="J27" s="80"/>
      <c r="L27" s="5"/>
      <c r="M27" s="5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15" x14ac:dyDescent="0.25">
      <c r="A28" s="99"/>
      <c r="B28" s="102"/>
      <c r="C28" s="13">
        <v>2019</v>
      </c>
      <c r="D28" s="29">
        <f t="shared" si="4"/>
        <v>222.6</v>
      </c>
      <c r="E28" s="29"/>
      <c r="F28" s="29">
        <v>200.34</v>
      </c>
      <c r="G28" s="29">
        <v>22.26</v>
      </c>
      <c r="H28" s="28"/>
      <c r="I28" s="29"/>
      <c r="J28" s="80"/>
      <c r="L28" s="5"/>
      <c r="M28" s="5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ht="15" x14ac:dyDescent="0.25">
      <c r="A29" s="99"/>
      <c r="B29" s="102"/>
      <c r="C29" s="13">
        <v>2020</v>
      </c>
      <c r="D29" s="29">
        <f t="shared" si="4"/>
        <v>0</v>
      </c>
      <c r="E29" s="29"/>
      <c r="F29" s="29"/>
      <c r="G29" s="29"/>
      <c r="H29" s="28"/>
      <c r="I29" s="29"/>
      <c r="J29" s="80"/>
      <c r="L29" s="5"/>
      <c r="M29" s="5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15" x14ac:dyDescent="0.25">
      <c r="A30" s="99"/>
      <c r="B30" s="102"/>
      <c r="C30" s="13">
        <v>2021</v>
      </c>
      <c r="D30" s="29">
        <f t="shared" si="4"/>
        <v>79.180000000000007</v>
      </c>
      <c r="E30" s="29"/>
      <c r="F30" s="29">
        <v>71.260000000000005</v>
      </c>
      <c r="G30" s="29"/>
      <c r="H30" s="28">
        <v>7.92</v>
      </c>
      <c r="I30" s="29"/>
      <c r="J30" s="80"/>
      <c r="L30" s="5"/>
      <c r="M30" s="5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 ht="15" x14ac:dyDescent="0.25">
      <c r="A31" s="99"/>
      <c r="B31" s="102"/>
      <c r="C31" s="13">
        <v>2022</v>
      </c>
      <c r="D31" s="29">
        <f t="shared" si="4"/>
        <v>0</v>
      </c>
      <c r="E31" s="29"/>
      <c r="F31" s="29"/>
      <c r="G31" s="29"/>
      <c r="H31" s="28"/>
      <c r="I31" s="29"/>
      <c r="J31" s="80"/>
      <c r="L31" s="5"/>
      <c r="M31" s="5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5" x14ac:dyDescent="0.25">
      <c r="A32" s="99"/>
      <c r="B32" s="102"/>
      <c r="C32" s="13">
        <v>2023</v>
      </c>
      <c r="D32" s="29">
        <f t="shared" si="4"/>
        <v>0</v>
      </c>
      <c r="E32" s="29"/>
      <c r="F32" s="29"/>
      <c r="G32" s="29"/>
      <c r="H32" s="28"/>
      <c r="I32" s="29"/>
      <c r="J32" s="80"/>
      <c r="L32" s="5"/>
      <c r="M32" s="5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1:24" ht="15" x14ac:dyDescent="0.25">
      <c r="A33" s="99"/>
      <c r="B33" s="102"/>
      <c r="C33" s="13">
        <v>2024</v>
      </c>
      <c r="D33" s="29">
        <f t="shared" si="4"/>
        <v>0</v>
      </c>
      <c r="E33" s="29"/>
      <c r="F33" s="29"/>
      <c r="G33" s="29"/>
      <c r="H33" s="28"/>
      <c r="I33" s="29"/>
      <c r="J33" s="80"/>
      <c r="L33" s="5"/>
      <c r="M33" s="5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1:24" ht="15" x14ac:dyDescent="0.25">
      <c r="A34" s="100"/>
      <c r="B34" s="103"/>
      <c r="C34" s="13">
        <v>2025</v>
      </c>
      <c r="D34" s="29">
        <f t="shared" si="4"/>
        <v>0</v>
      </c>
      <c r="E34" s="14"/>
      <c r="F34" s="14"/>
      <c r="G34" s="14"/>
      <c r="H34" s="11"/>
      <c r="I34" s="14"/>
      <c r="J34" s="80"/>
      <c r="L34" s="5"/>
      <c r="M34" s="5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24" s="47" customFormat="1" ht="11.25" x14ac:dyDescent="0.2">
      <c r="A35" s="49"/>
      <c r="B35" s="50"/>
      <c r="C35" s="10"/>
      <c r="D35" s="51"/>
      <c r="E35" s="51"/>
      <c r="F35" s="51"/>
      <c r="G35" s="51"/>
      <c r="H35" s="52"/>
      <c r="I35" s="51"/>
      <c r="J35" s="53"/>
      <c r="L35" s="12"/>
      <c r="M35" s="12"/>
      <c r="O35" s="46"/>
      <c r="P35" s="46"/>
      <c r="Q35" s="46"/>
      <c r="R35" s="46"/>
      <c r="S35" s="46"/>
      <c r="T35" s="46"/>
      <c r="U35" s="46"/>
      <c r="V35" s="46"/>
      <c r="W35" s="46"/>
      <c r="X35" s="46"/>
    </row>
    <row r="36" spans="1:24" ht="15" x14ac:dyDescent="0.25">
      <c r="A36" s="98" t="s">
        <v>96</v>
      </c>
      <c r="B36" s="101" t="s">
        <v>97</v>
      </c>
      <c r="C36" s="13" t="s">
        <v>13</v>
      </c>
      <c r="D36" s="27">
        <f>SUM(D37:D45)</f>
        <v>0</v>
      </c>
      <c r="E36" s="27">
        <f t="shared" ref="E36:I36" si="5">SUM(E37:E45)</f>
        <v>0</v>
      </c>
      <c r="F36" s="27">
        <f t="shared" si="5"/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79" t="s">
        <v>14</v>
      </c>
      <c r="L36" s="5"/>
      <c r="M36" s="5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4" ht="15" x14ac:dyDescent="0.25">
      <c r="A37" s="99"/>
      <c r="B37" s="102"/>
      <c r="C37" s="13">
        <v>2017</v>
      </c>
      <c r="D37" s="29">
        <f>SUM(E37:I37)</f>
        <v>0</v>
      </c>
      <c r="E37" s="29"/>
      <c r="F37" s="29"/>
      <c r="G37" s="29"/>
      <c r="H37" s="28"/>
      <c r="I37" s="29"/>
      <c r="J37" s="80"/>
      <c r="L37" s="5"/>
      <c r="M37" s="5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1:24" ht="15" x14ac:dyDescent="0.25">
      <c r="A38" s="99"/>
      <c r="B38" s="102"/>
      <c r="C38" s="13">
        <v>2018</v>
      </c>
      <c r="D38" s="29">
        <f t="shared" ref="D38:D45" si="6">SUM(E38:I38)</f>
        <v>0</v>
      </c>
      <c r="E38" s="29"/>
      <c r="F38" s="29"/>
      <c r="G38" s="29"/>
      <c r="H38" s="28"/>
      <c r="I38" s="29"/>
      <c r="J38" s="80"/>
      <c r="L38" s="5"/>
      <c r="M38" s="5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1:24" ht="15" x14ac:dyDescent="0.25">
      <c r="A39" s="99"/>
      <c r="B39" s="102"/>
      <c r="C39" s="13">
        <v>2019</v>
      </c>
      <c r="D39" s="29">
        <f t="shared" si="6"/>
        <v>0</v>
      </c>
      <c r="E39" s="29"/>
      <c r="F39" s="29"/>
      <c r="G39" s="29"/>
      <c r="H39" s="28"/>
      <c r="I39" s="29"/>
      <c r="J39" s="80"/>
      <c r="L39" s="5"/>
      <c r="M39" s="5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ht="15" x14ac:dyDescent="0.25">
      <c r="A40" s="99"/>
      <c r="B40" s="102"/>
      <c r="C40" s="13">
        <v>2020</v>
      </c>
      <c r="D40" s="29">
        <f t="shared" si="6"/>
        <v>0</v>
      </c>
      <c r="E40" s="29"/>
      <c r="F40" s="29"/>
      <c r="G40" s="29"/>
      <c r="H40" s="28"/>
      <c r="I40" s="29"/>
      <c r="J40" s="80"/>
      <c r="L40" s="5"/>
      <c r="M40" s="5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spans="1:24" ht="15" x14ac:dyDescent="0.25">
      <c r="A41" s="99"/>
      <c r="B41" s="102"/>
      <c r="C41" s="13">
        <v>2021</v>
      </c>
      <c r="D41" s="29">
        <f t="shared" si="6"/>
        <v>0</v>
      </c>
      <c r="E41" s="29"/>
      <c r="F41" s="29"/>
      <c r="G41" s="29"/>
      <c r="H41" s="28"/>
      <c r="I41" s="29"/>
      <c r="J41" s="80"/>
      <c r="L41" s="5"/>
      <c r="M41" s="5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24" ht="15" x14ac:dyDescent="0.25">
      <c r="A42" s="99"/>
      <c r="B42" s="102"/>
      <c r="C42" s="13">
        <v>2022</v>
      </c>
      <c r="D42" s="29">
        <f t="shared" si="6"/>
        <v>0</v>
      </c>
      <c r="E42" s="29"/>
      <c r="F42" s="29"/>
      <c r="G42" s="29"/>
      <c r="H42" s="28"/>
      <c r="I42" s="29"/>
      <c r="J42" s="80"/>
      <c r="L42" s="5"/>
      <c r="M42" s="5"/>
      <c r="O42" s="6"/>
      <c r="P42" s="6"/>
      <c r="Q42" s="6"/>
      <c r="R42" s="6"/>
      <c r="S42" s="6"/>
      <c r="T42" s="6"/>
      <c r="U42" s="6"/>
      <c r="V42" s="6"/>
      <c r="W42" s="6"/>
      <c r="X42" s="6"/>
    </row>
    <row r="43" spans="1:24" ht="15" x14ac:dyDescent="0.25">
      <c r="A43" s="99"/>
      <c r="B43" s="102"/>
      <c r="C43" s="13">
        <v>2023</v>
      </c>
      <c r="D43" s="29">
        <f t="shared" si="6"/>
        <v>0</v>
      </c>
      <c r="E43" s="29">
        <v>0</v>
      </c>
      <c r="F43" s="29">
        <v>0</v>
      </c>
      <c r="G43" s="29">
        <v>0</v>
      </c>
      <c r="H43" s="28"/>
      <c r="I43" s="29"/>
      <c r="J43" s="80"/>
      <c r="L43" s="5"/>
      <c r="M43" s="5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24" ht="15" x14ac:dyDescent="0.25">
      <c r="A44" s="99"/>
      <c r="B44" s="102"/>
      <c r="C44" s="13">
        <v>2024</v>
      </c>
      <c r="D44" s="29">
        <f t="shared" si="6"/>
        <v>0</v>
      </c>
      <c r="E44" s="29"/>
      <c r="F44" s="29"/>
      <c r="G44" s="29"/>
      <c r="H44" s="28"/>
      <c r="I44" s="29"/>
      <c r="J44" s="80"/>
      <c r="L44" s="5"/>
      <c r="M44" s="5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spans="1:24" ht="15" x14ac:dyDescent="0.25">
      <c r="A45" s="100"/>
      <c r="B45" s="103"/>
      <c r="C45" s="13">
        <v>2025</v>
      </c>
      <c r="D45" s="29">
        <f t="shared" si="6"/>
        <v>0</v>
      </c>
      <c r="E45" s="14"/>
      <c r="F45" s="14"/>
      <c r="G45" s="14"/>
      <c r="H45" s="11"/>
      <c r="I45" s="14"/>
      <c r="J45" s="80"/>
      <c r="L45" s="5"/>
      <c r="M45" s="5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spans="1:24" ht="17.45" customHeight="1" x14ac:dyDescent="0.25">
      <c r="A46" s="26">
        <v>2</v>
      </c>
      <c r="B46" s="104" t="s">
        <v>23</v>
      </c>
      <c r="C46" s="105"/>
      <c r="D46" s="105"/>
      <c r="E46" s="105"/>
      <c r="F46" s="105"/>
      <c r="G46" s="105"/>
      <c r="H46" s="105"/>
      <c r="I46" s="105"/>
      <c r="J46" s="105"/>
      <c r="K46" s="15"/>
      <c r="L46" s="15"/>
      <c r="M46" s="15"/>
      <c r="N46" s="15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13.15" customHeight="1" x14ac:dyDescent="0.25">
      <c r="A47" s="98" t="s">
        <v>15</v>
      </c>
      <c r="B47" s="101" t="s">
        <v>22</v>
      </c>
      <c r="C47" s="13" t="s">
        <v>13</v>
      </c>
      <c r="D47" s="27">
        <f t="shared" ref="D47:I47" si="7">D48+D49+D50+D51+D52+D53+D54+D55+D56</f>
        <v>931622.85</v>
      </c>
      <c r="E47" s="27">
        <f t="shared" si="7"/>
        <v>116673.31</v>
      </c>
      <c r="F47" s="27">
        <f t="shared" si="7"/>
        <v>283791.43999999994</v>
      </c>
      <c r="G47" s="27">
        <f t="shared" si="7"/>
        <v>0</v>
      </c>
      <c r="H47" s="27">
        <f t="shared" si="7"/>
        <v>0</v>
      </c>
      <c r="I47" s="27">
        <f t="shared" si="7"/>
        <v>531158.10000000009</v>
      </c>
      <c r="J47" s="79" t="s">
        <v>14</v>
      </c>
      <c r="L47" s="16"/>
      <c r="M47" s="16"/>
      <c r="N47" s="5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1:24" ht="15" x14ac:dyDescent="0.25">
      <c r="A48" s="99"/>
      <c r="B48" s="102"/>
      <c r="C48" s="13">
        <v>2017</v>
      </c>
      <c r="D48" s="29">
        <f>E48+F48+G48+H48+I48</f>
        <v>71555.73</v>
      </c>
      <c r="E48" s="29">
        <v>5915.94</v>
      </c>
      <c r="F48" s="29">
        <v>8691.7900000000009</v>
      </c>
      <c r="G48" s="29"/>
      <c r="H48" s="29">
        <f>H58</f>
        <v>0</v>
      </c>
      <c r="I48" s="29">
        <v>56948</v>
      </c>
      <c r="J48" s="80"/>
      <c r="L48" s="16"/>
      <c r="M48" s="16"/>
      <c r="N48" s="5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1:24" ht="15" x14ac:dyDescent="0.25">
      <c r="A49" s="99"/>
      <c r="B49" s="102"/>
      <c r="C49" s="13">
        <v>2018</v>
      </c>
      <c r="D49" s="29">
        <f t="shared" ref="D49:D91" si="8">E49+F49+G49+H49+I49</f>
        <v>69240.319999999992</v>
      </c>
      <c r="E49" s="29">
        <v>7856.78</v>
      </c>
      <c r="F49" s="29">
        <v>4150.84</v>
      </c>
      <c r="G49" s="29">
        <v>0</v>
      </c>
      <c r="H49" s="29"/>
      <c r="I49" s="29">
        <v>57232.7</v>
      </c>
      <c r="J49" s="80"/>
      <c r="L49" s="16"/>
      <c r="M49" s="16"/>
      <c r="N49" s="5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15" x14ac:dyDescent="0.25">
      <c r="A50" s="99"/>
      <c r="B50" s="102"/>
      <c r="C50" s="13">
        <v>2019</v>
      </c>
      <c r="D50" s="29">
        <f t="shared" si="8"/>
        <v>80659.95</v>
      </c>
      <c r="E50" s="29">
        <v>4927.03</v>
      </c>
      <c r="F50" s="29">
        <v>17927.919999999998</v>
      </c>
      <c r="G50" s="29">
        <v>0</v>
      </c>
      <c r="H50" s="29">
        <v>0</v>
      </c>
      <c r="I50" s="29">
        <v>57805</v>
      </c>
      <c r="J50" s="80"/>
      <c r="L50" s="16"/>
      <c r="M50" s="16"/>
      <c r="N50" s="5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15" x14ac:dyDescent="0.25">
      <c r="A51" s="99"/>
      <c r="B51" s="102"/>
      <c r="C51" s="13">
        <v>2020</v>
      </c>
      <c r="D51" s="29">
        <f t="shared" si="8"/>
        <v>81734.3</v>
      </c>
      <c r="E51" s="29">
        <v>9771.6</v>
      </c>
      <c r="F51" s="29">
        <v>13579.7</v>
      </c>
      <c r="G51" s="29">
        <v>0</v>
      </c>
      <c r="H51" s="29">
        <v>0</v>
      </c>
      <c r="I51" s="29">
        <v>58383</v>
      </c>
      <c r="J51" s="80"/>
      <c r="L51" s="16"/>
      <c r="M51" s="16"/>
      <c r="N51" s="5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15" x14ac:dyDescent="0.25">
      <c r="A52" s="99"/>
      <c r="B52" s="102"/>
      <c r="C52" s="13">
        <v>2021</v>
      </c>
      <c r="D52" s="29">
        <f t="shared" si="8"/>
        <v>109342.11</v>
      </c>
      <c r="E52" s="29">
        <v>22100.32</v>
      </c>
      <c r="F52" s="29">
        <v>28274.99</v>
      </c>
      <c r="G52" s="29">
        <v>0</v>
      </c>
      <c r="H52" s="29">
        <v>0</v>
      </c>
      <c r="I52" s="29">
        <v>58966.8</v>
      </c>
      <c r="J52" s="80"/>
      <c r="L52" s="16"/>
      <c r="M52" s="16"/>
      <c r="N52" s="5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4" ht="15" x14ac:dyDescent="0.25">
      <c r="A53" s="99"/>
      <c r="B53" s="102"/>
      <c r="C53" s="13">
        <v>2022</v>
      </c>
      <c r="D53" s="29">
        <f t="shared" si="8"/>
        <v>229900.24</v>
      </c>
      <c r="E53" s="29">
        <v>17324.54</v>
      </c>
      <c r="F53" s="29">
        <v>153019.29999999999</v>
      </c>
      <c r="G53" s="29"/>
      <c r="H53" s="29"/>
      <c r="I53" s="29">
        <v>59556.4</v>
      </c>
      <c r="J53" s="80"/>
      <c r="L53" s="16"/>
      <c r="M53" s="16"/>
      <c r="N53" s="5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15" x14ac:dyDescent="0.25">
      <c r="A54" s="99"/>
      <c r="B54" s="102"/>
      <c r="C54" s="13">
        <v>2023</v>
      </c>
      <c r="D54" s="69">
        <f t="shared" si="8"/>
        <v>92755.9</v>
      </c>
      <c r="E54" s="69">
        <v>16747.099999999999</v>
      </c>
      <c r="F54" s="69">
        <v>15856.9</v>
      </c>
      <c r="G54" s="69"/>
      <c r="H54" s="69"/>
      <c r="I54" s="69">
        <v>60151.9</v>
      </c>
      <c r="J54" s="80"/>
      <c r="L54" s="16"/>
      <c r="M54" s="16"/>
      <c r="N54" s="5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1:24" ht="15" x14ac:dyDescent="0.25">
      <c r="A55" s="99"/>
      <c r="B55" s="102"/>
      <c r="C55" s="13">
        <v>2024</v>
      </c>
      <c r="D55" s="29">
        <f t="shared" si="8"/>
        <v>97913.4</v>
      </c>
      <c r="E55" s="29">
        <v>16015</v>
      </c>
      <c r="F55" s="29">
        <v>21145</v>
      </c>
      <c r="G55" s="29"/>
      <c r="H55" s="29"/>
      <c r="I55" s="29">
        <v>60753.4</v>
      </c>
      <c r="J55" s="80"/>
      <c r="L55" s="16"/>
      <c r="M55" s="16"/>
      <c r="N55" s="5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1:24" ht="15" x14ac:dyDescent="0.25">
      <c r="A56" s="100"/>
      <c r="B56" s="103"/>
      <c r="C56" s="13">
        <v>2025</v>
      </c>
      <c r="D56" s="29">
        <f t="shared" si="8"/>
        <v>98520.9</v>
      </c>
      <c r="E56" s="29">
        <v>16015</v>
      </c>
      <c r="F56" s="29">
        <v>21145</v>
      </c>
      <c r="G56" s="29"/>
      <c r="H56" s="29"/>
      <c r="I56" s="29">
        <v>61360.9</v>
      </c>
      <c r="J56" s="80"/>
      <c r="L56" s="16"/>
      <c r="M56" s="16"/>
      <c r="N56" s="5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1:24" s="47" customFormat="1" ht="11.25" x14ac:dyDescent="0.2">
      <c r="A57" s="8"/>
      <c r="B57" s="9"/>
      <c r="C57" s="10"/>
      <c r="D57" s="54"/>
      <c r="E57" s="54"/>
      <c r="F57" s="54"/>
      <c r="G57" s="54"/>
      <c r="H57" s="9"/>
      <c r="I57" s="9"/>
      <c r="J57" s="81"/>
      <c r="L57" s="55"/>
      <c r="M57" s="55"/>
      <c r="N57" s="12"/>
      <c r="O57" s="46"/>
      <c r="P57" s="46"/>
      <c r="Q57" s="46"/>
      <c r="R57" s="46"/>
      <c r="S57" s="46"/>
      <c r="T57" s="46"/>
      <c r="U57" s="46"/>
      <c r="V57" s="46"/>
      <c r="W57" s="46"/>
      <c r="X57" s="46"/>
    </row>
    <row r="58" spans="1:24" ht="16.899999999999999" customHeight="1" x14ac:dyDescent="0.25">
      <c r="A58" s="30">
        <v>3</v>
      </c>
      <c r="B58" s="104" t="s">
        <v>24</v>
      </c>
      <c r="C58" s="105"/>
      <c r="D58" s="105"/>
      <c r="E58" s="105"/>
      <c r="F58" s="105"/>
      <c r="G58" s="105"/>
      <c r="H58" s="105"/>
      <c r="I58" s="105"/>
      <c r="J58" s="105"/>
      <c r="L58" s="5"/>
      <c r="M58" s="5"/>
      <c r="N58" s="5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1:24" ht="13.15" customHeight="1" x14ac:dyDescent="0.25">
      <c r="A59" s="98" t="s">
        <v>25</v>
      </c>
      <c r="B59" s="101" t="s">
        <v>62</v>
      </c>
      <c r="C59" s="13" t="s">
        <v>13</v>
      </c>
      <c r="D59" s="27">
        <f t="shared" ref="D59:I59" si="9">D60+D61+D62+D63+D64+D65+D66+D67+D68</f>
        <v>709463.08000000007</v>
      </c>
      <c r="E59" s="27">
        <f t="shared" si="9"/>
        <v>85952.44</v>
      </c>
      <c r="F59" s="27">
        <f t="shared" si="9"/>
        <v>553048.6399999999</v>
      </c>
      <c r="G59" s="27">
        <f t="shared" si="9"/>
        <v>0</v>
      </c>
      <c r="H59" s="27">
        <f t="shared" si="9"/>
        <v>0</v>
      </c>
      <c r="I59" s="27">
        <f t="shared" si="9"/>
        <v>70462</v>
      </c>
      <c r="J59" s="79" t="s">
        <v>14</v>
      </c>
      <c r="K59" s="5"/>
      <c r="L59" s="5"/>
      <c r="M59" s="5"/>
      <c r="N59" s="5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1:24" ht="15" x14ac:dyDescent="0.25">
      <c r="A60" s="99"/>
      <c r="B60" s="102"/>
      <c r="C60" s="13">
        <v>2017</v>
      </c>
      <c r="D60" s="29">
        <f>E60+F60+G60+H60+I60</f>
        <v>65241.2</v>
      </c>
      <c r="E60" s="29">
        <v>6744.38</v>
      </c>
      <c r="F60" s="29">
        <v>50820.82</v>
      </c>
      <c r="G60" s="27"/>
      <c r="H60" s="27"/>
      <c r="I60" s="29">
        <v>7676</v>
      </c>
      <c r="J60" s="80"/>
      <c r="L60" s="5"/>
      <c r="M60" s="5"/>
      <c r="N60" s="5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1:24" ht="15" x14ac:dyDescent="0.25">
      <c r="A61" s="99"/>
      <c r="B61" s="102"/>
      <c r="C61" s="13">
        <v>2018</v>
      </c>
      <c r="D61" s="29">
        <f t="shared" si="8"/>
        <v>76256.42</v>
      </c>
      <c r="E61" s="29">
        <v>7612.91</v>
      </c>
      <c r="F61" s="29">
        <v>60929.51</v>
      </c>
      <c r="G61" s="27"/>
      <c r="H61" s="27"/>
      <c r="I61" s="29">
        <v>7714</v>
      </c>
      <c r="J61" s="80"/>
      <c r="L61" s="5"/>
      <c r="M61" s="5"/>
      <c r="N61" s="5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spans="1:24" ht="15" x14ac:dyDescent="0.25">
      <c r="A62" s="99"/>
      <c r="B62" s="102"/>
      <c r="C62" s="13">
        <v>2019</v>
      </c>
      <c r="D62" s="29">
        <f t="shared" si="8"/>
        <v>64663.25</v>
      </c>
      <c r="E62" s="29">
        <v>7363.58</v>
      </c>
      <c r="F62" s="29">
        <v>49547.67</v>
      </c>
      <c r="G62" s="27"/>
      <c r="H62" s="27"/>
      <c r="I62" s="29">
        <v>7752</v>
      </c>
      <c r="J62" s="80"/>
      <c r="L62" s="5"/>
      <c r="M62" s="5"/>
      <c r="N62" s="5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spans="1:24" ht="15" x14ac:dyDescent="0.25">
      <c r="A63" s="99"/>
      <c r="B63" s="102"/>
      <c r="C63" s="13">
        <v>2020</v>
      </c>
      <c r="D63" s="29">
        <f t="shared" si="8"/>
        <v>77451.41</v>
      </c>
      <c r="E63" s="29">
        <v>7376.24</v>
      </c>
      <c r="F63" s="29">
        <v>62285.17</v>
      </c>
      <c r="G63" s="27"/>
      <c r="H63" s="27"/>
      <c r="I63" s="29">
        <v>7790</v>
      </c>
      <c r="J63" s="80"/>
      <c r="L63" s="5"/>
      <c r="M63" s="5"/>
      <c r="N63" s="5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4" ht="15" x14ac:dyDescent="0.25">
      <c r="A64" s="99"/>
      <c r="B64" s="102"/>
      <c r="C64" s="13">
        <v>2021</v>
      </c>
      <c r="D64" s="29">
        <f t="shared" si="8"/>
        <v>76462.25</v>
      </c>
      <c r="E64" s="29">
        <v>7784.37</v>
      </c>
      <c r="F64" s="29">
        <v>60849.88</v>
      </c>
      <c r="G64" s="27"/>
      <c r="H64" s="27"/>
      <c r="I64" s="29">
        <v>7828</v>
      </c>
      <c r="J64" s="80"/>
      <c r="L64" s="5"/>
      <c r="M64" s="5"/>
      <c r="N64" s="5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15" x14ac:dyDescent="0.25">
      <c r="A65" s="99"/>
      <c r="B65" s="102"/>
      <c r="C65" s="13">
        <v>2022</v>
      </c>
      <c r="D65" s="29">
        <f t="shared" si="8"/>
        <v>82527.31</v>
      </c>
      <c r="E65" s="29">
        <v>8225.2000000000007</v>
      </c>
      <c r="F65" s="29">
        <v>66435.11</v>
      </c>
      <c r="G65" s="27"/>
      <c r="H65" s="27"/>
      <c r="I65" s="29">
        <v>7867</v>
      </c>
      <c r="J65" s="80"/>
      <c r="L65" s="5"/>
      <c r="M65" s="5"/>
      <c r="N65" s="5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spans="1:24" ht="15" x14ac:dyDescent="0.25">
      <c r="A66" s="99"/>
      <c r="B66" s="102"/>
      <c r="C66" s="13">
        <v>2023</v>
      </c>
      <c r="D66" s="69">
        <f t="shared" si="8"/>
        <v>90241.599999999991</v>
      </c>
      <c r="E66" s="69">
        <v>13615.2</v>
      </c>
      <c r="F66" s="69">
        <v>68720.399999999994</v>
      </c>
      <c r="G66" s="74"/>
      <c r="H66" s="74"/>
      <c r="I66" s="69">
        <v>7906</v>
      </c>
      <c r="J66" s="80"/>
      <c r="L66" s="5"/>
      <c r="M66" s="5"/>
      <c r="N66" s="5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1:24" ht="15" x14ac:dyDescent="0.25">
      <c r="A67" s="99"/>
      <c r="B67" s="102"/>
      <c r="C67" s="13">
        <v>2024</v>
      </c>
      <c r="D67" s="29">
        <f t="shared" si="8"/>
        <v>88715.47</v>
      </c>
      <c r="E67" s="29">
        <v>13615.28</v>
      </c>
      <c r="F67" s="29">
        <v>67155.19</v>
      </c>
      <c r="G67" s="27"/>
      <c r="H67" s="27"/>
      <c r="I67" s="29">
        <v>7945</v>
      </c>
      <c r="J67" s="80"/>
      <c r="L67" s="5"/>
      <c r="M67" s="5"/>
      <c r="N67" s="5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15" x14ac:dyDescent="0.25">
      <c r="A68" s="100"/>
      <c r="B68" s="103"/>
      <c r="C68" s="13">
        <v>2025</v>
      </c>
      <c r="D68" s="29">
        <f t="shared" si="8"/>
        <v>87904.17</v>
      </c>
      <c r="E68" s="29">
        <v>13615.28</v>
      </c>
      <c r="F68" s="29">
        <v>66304.89</v>
      </c>
      <c r="G68" s="27"/>
      <c r="H68" s="27"/>
      <c r="I68" s="29">
        <v>7984</v>
      </c>
      <c r="J68" s="80"/>
      <c r="L68" s="5"/>
      <c r="M68" s="5"/>
      <c r="N68" s="5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spans="1:24" s="47" customFormat="1" ht="11.25" x14ac:dyDescent="0.2">
      <c r="A69" s="8"/>
      <c r="B69" s="54"/>
      <c r="C69" s="10"/>
      <c r="D69" s="9"/>
      <c r="E69" s="9"/>
      <c r="F69" s="9"/>
      <c r="G69" s="9"/>
      <c r="H69" s="9"/>
      <c r="I69" s="9"/>
      <c r="J69" s="81"/>
      <c r="L69" s="12"/>
      <c r="M69" s="12"/>
      <c r="N69" s="12"/>
      <c r="O69" s="46"/>
      <c r="P69" s="46"/>
      <c r="Q69" s="46"/>
      <c r="R69" s="46"/>
      <c r="S69" s="46"/>
      <c r="T69" s="46"/>
      <c r="U69" s="46"/>
      <c r="V69" s="46"/>
      <c r="W69" s="46"/>
      <c r="X69" s="46"/>
    </row>
    <row r="70" spans="1:24" ht="18.600000000000001" customHeight="1" x14ac:dyDescent="0.25">
      <c r="A70" s="30">
        <v>4</v>
      </c>
      <c r="B70" s="104" t="s">
        <v>27</v>
      </c>
      <c r="C70" s="105"/>
      <c r="D70" s="105"/>
      <c r="E70" s="105"/>
      <c r="F70" s="105"/>
      <c r="G70" s="105"/>
      <c r="H70" s="105"/>
      <c r="I70" s="105"/>
      <c r="J70" s="105"/>
      <c r="L70" s="5"/>
      <c r="M70" s="5"/>
      <c r="N70" s="5"/>
      <c r="O70" s="6"/>
      <c r="P70" s="6"/>
      <c r="Q70" s="6"/>
      <c r="R70" s="6"/>
      <c r="S70" s="6"/>
      <c r="T70" s="6"/>
      <c r="U70" s="6"/>
      <c r="V70" s="6"/>
      <c r="W70" s="6"/>
      <c r="X70" s="6"/>
    </row>
    <row r="71" spans="1:24" ht="15" customHeight="1" x14ac:dyDescent="0.25">
      <c r="A71" s="98" t="s">
        <v>26</v>
      </c>
      <c r="B71" s="101" t="s">
        <v>28</v>
      </c>
      <c r="C71" s="27" t="s">
        <v>13</v>
      </c>
      <c r="D71" s="27">
        <f t="shared" ref="D71:I71" si="10">D72+D73+D74+D75+D76+D77+D78+D79+D80</f>
        <v>119375.531</v>
      </c>
      <c r="E71" s="27">
        <f t="shared" si="10"/>
        <v>93751.43</v>
      </c>
      <c r="F71" s="27">
        <f t="shared" si="10"/>
        <v>14771.779999999999</v>
      </c>
      <c r="G71" s="27">
        <f t="shared" si="10"/>
        <v>0</v>
      </c>
      <c r="H71" s="27">
        <f t="shared" si="10"/>
        <v>0</v>
      </c>
      <c r="I71" s="27">
        <f t="shared" si="10"/>
        <v>10852.321</v>
      </c>
      <c r="J71" s="79" t="s">
        <v>14</v>
      </c>
      <c r="M71" s="5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spans="1:24" ht="15" x14ac:dyDescent="0.25">
      <c r="A72" s="99"/>
      <c r="B72" s="102"/>
      <c r="C72" s="31">
        <v>2017</v>
      </c>
      <c r="D72" s="29">
        <f t="shared" si="8"/>
        <v>4569.5320000000002</v>
      </c>
      <c r="E72" s="29">
        <v>3305</v>
      </c>
      <c r="F72" s="29">
        <v>849.12</v>
      </c>
      <c r="G72" s="29"/>
      <c r="H72" s="29"/>
      <c r="I72" s="29">
        <f>(E72+F72)*0.1</f>
        <v>415.41200000000003</v>
      </c>
      <c r="J72" s="80"/>
      <c r="L72" s="5"/>
      <c r="M72" s="5"/>
      <c r="N72" s="5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spans="1:24" ht="15" x14ac:dyDescent="0.25">
      <c r="A73" s="99"/>
      <c r="B73" s="102"/>
      <c r="C73" s="31">
        <v>2018</v>
      </c>
      <c r="D73" s="29">
        <f t="shared" si="8"/>
        <v>9857.5399999999991</v>
      </c>
      <c r="E73" s="29">
        <v>7075.03</v>
      </c>
      <c r="F73" s="29">
        <v>1886.37</v>
      </c>
      <c r="G73" s="29">
        <v>0</v>
      </c>
      <c r="H73" s="29"/>
      <c r="I73" s="29">
        <f t="shared" ref="I73:I80" si="11">(E73+F73)*0.1</f>
        <v>896.14</v>
      </c>
      <c r="J73" s="80"/>
      <c r="L73" s="5"/>
      <c r="M73" s="5"/>
      <c r="N73" s="5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spans="1:24" ht="15" x14ac:dyDescent="0.25">
      <c r="A74" s="99"/>
      <c r="B74" s="102"/>
      <c r="C74" s="31">
        <v>2019</v>
      </c>
      <c r="D74" s="29">
        <f t="shared" si="8"/>
        <v>15848.458999999999</v>
      </c>
      <c r="E74" s="29">
        <v>12361.4</v>
      </c>
      <c r="F74" s="29">
        <v>2046.29</v>
      </c>
      <c r="G74" s="29">
        <v>0</v>
      </c>
      <c r="H74" s="29"/>
      <c r="I74" s="29">
        <f t="shared" si="11"/>
        <v>1440.769</v>
      </c>
      <c r="J74" s="80"/>
      <c r="L74" s="5"/>
      <c r="M74" s="5"/>
      <c r="N74" s="5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1:24" ht="15" x14ac:dyDescent="0.25">
      <c r="A75" s="99"/>
      <c r="B75" s="102"/>
      <c r="C75" s="31">
        <v>2020</v>
      </c>
      <c r="D75" s="29">
        <f t="shared" si="8"/>
        <v>19800</v>
      </c>
      <c r="E75" s="29">
        <v>14940</v>
      </c>
      <c r="F75" s="29">
        <v>3060</v>
      </c>
      <c r="G75" s="29">
        <v>0</v>
      </c>
      <c r="H75" s="29"/>
      <c r="I75" s="29">
        <f t="shared" si="11"/>
        <v>1800</v>
      </c>
      <c r="J75" s="80"/>
      <c r="L75" s="5"/>
      <c r="M75" s="5"/>
      <c r="N75" s="5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spans="1:24" ht="15" x14ac:dyDescent="0.25">
      <c r="A76" s="99"/>
      <c r="B76" s="102"/>
      <c r="C76" s="31">
        <v>2021</v>
      </c>
      <c r="D76" s="29">
        <f t="shared" si="8"/>
        <v>3300</v>
      </c>
      <c r="E76" s="29">
        <v>2910</v>
      </c>
      <c r="F76" s="29">
        <v>90</v>
      </c>
      <c r="G76" s="29">
        <v>0</v>
      </c>
      <c r="H76" s="29"/>
      <c r="I76" s="29">
        <f t="shared" si="11"/>
        <v>300</v>
      </c>
      <c r="J76" s="80"/>
      <c r="L76" s="5"/>
      <c r="M76" s="5"/>
      <c r="N76" s="5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spans="1:24" ht="15" x14ac:dyDescent="0.25">
      <c r="A77" s="99"/>
      <c r="B77" s="102"/>
      <c r="C77" s="31">
        <v>2022</v>
      </c>
      <c r="D77" s="29">
        <f t="shared" si="8"/>
        <v>4400</v>
      </c>
      <c r="E77" s="29">
        <v>3880</v>
      </c>
      <c r="F77" s="29">
        <v>120</v>
      </c>
      <c r="G77" s="29">
        <v>0</v>
      </c>
      <c r="H77" s="29"/>
      <c r="I77" s="29">
        <f t="shared" si="11"/>
        <v>400</v>
      </c>
      <c r="J77" s="80"/>
      <c r="L77" s="5"/>
      <c r="M77" s="5"/>
      <c r="N77" s="5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spans="1:24" ht="15" x14ac:dyDescent="0.25">
      <c r="A78" s="99"/>
      <c r="B78" s="102"/>
      <c r="C78" s="31">
        <v>2023</v>
      </c>
      <c r="D78" s="69">
        <f t="shared" si="8"/>
        <v>11000</v>
      </c>
      <c r="E78" s="69">
        <v>9700</v>
      </c>
      <c r="F78" s="69">
        <v>300</v>
      </c>
      <c r="G78" s="69"/>
      <c r="H78" s="69"/>
      <c r="I78" s="69">
        <f t="shared" si="11"/>
        <v>1000</v>
      </c>
      <c r="J78" s="80"/>
      <c r="L78" s="5"/>
      <c r="M78" s="5"/>
      <c r="N78" s="5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spans="1:24" ht="15" x14ac:dyDescent="0.25">
      <c r="A79" s="99"/>
      <c r="B79" s="102"/>
      <c r="C79" s="31">
        <v>2024</v>
      </c>
      <c r="D79" s="29">
        <f t="shared" si="8"/>
        <v>25300</v>
      </c>
      <c r="E79" s="29">
        <v>19790</v>
      </c>
      <c r="F79" s="29">
        <v>3210</v>
      </c>
      <c r="G79" s="29"/>
      <c r="H79" s="29"/>
      <c r="I79" s="29">
        <f t="shared" si="11"/>
        <v>2300</v>
      </c>
      <c r="J79" s="80"/>
      <c r="L79" s="5"/>
      <c r="M79" s="5"/>
      <c r="N79" s="5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spans="1:24" ht="15" x14ac:dyDescent="0.25">
      <c r="A80" s="100"/>
      <c r="B80" s="103"/>
      <c r="C80" s="31">
        <v>2025</v>
      </c>
      <c r="D80" s="29">
        <f t="shared" si="8"/>
        <v>25300</v>
      </c>
      <c r="E80" s="29">
        <v>19790</v>
      </c>
      <c r="F80" s="29">
        <v>3210</v>
      </c>
      <c r="G80" s="29"/>
      <c r="H80" s="29"/>
      <c r="I80" s="29">
        <f t="shared" si="11"/>
        <v>2300</v>
      </c>
      <c r="J80" s="81"/>
      <c r="L80" s="5"/>
      <c r="M80" s="5"/>
      <c r="N80" s="5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spans="1:24" s="47" customFormat="1" ht="11.25" x14ac:dyDescent="0.2">
      <c r="A81" s="56"/>
      <c r="B81" s="50"/>
      <c r="C81" s="57"/>
      <c r="D81" s="51"/>
      <c r="E81" s="51"/>
      <c r="F81" s="51"/>
      <c r="G81" s="51"/>
      <c r="H81" s="51"/>
      <c r="I81" s="51"/>
      <c r="J81" s="53"/>
      <c r="L81" s="12"/>
      <c r="M81" s="12"/>
      <c r="N81" s="12"/>
      <c r="O81" s="46"/>
      <c r="P81" s="46"/>
      <c r="Q81" s="46"/>
      <c r="R81" s="46"/>
      <c r="S81" s="46"/>
      <c r="T81" s="46"/>
      <c r="U81" s="46"/>
      <c r="V81" s="46"/>
      <c r="W81" s="46"/>
      <c r="X81" s="46"/>
    </row>
    <row r="82" spans="1:24" ht="15" x14ac:dyDescent="0.25">
      <c r="A82" s="98" t="s">
        <v>29</v>
      </c>
      <c r="B82" s="101" t="s">
        <v>30</v>
      </c>
      <c r="C82" s="13" t="s">
        <v>16</v>
      </c>
      <c r="D82" s="27">
        <f t="shared" si="8"/>
        <v>7480.5940000000001</v>
      </c>
      <c r="E82" s="32">
        <f>E83+E84+E85+E86+E87+E88+E89</f>
        <v>5644.45</v>
      </c>
      <c r="F82" s="32">
        <f>F83+F84+F85+F86+F87+F88+F89</f>
        <v>1156.0899999999999</v>
      </c>
      <c r="G82" s="32">
        <f>G83+G84+G85+G86+G87+G88+G89</f>
        <v>0</v>
      </c>
      <c r="H82" s="32">
        <f>H83+H84+H85+H86+H87+H88+H89</f>
        <v>0</v>
      </c>
      <c r="I82" s="32">
        <f>I83+I84+I85+I86+I87+I88+I89</f>
        <v>680.05400000000009</v>
      </c>
      <c r="J82" s="79" t="s">
        <v>14</v>
      </c>
      <c r="M82" s="15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spans="1:24" ht="15" customHeight="1" x14ac:dyDescent="0.25">
      <c r="A83" s="99"/>
      <c r="B83" s="102"/>
      <c r="C83" s="13">
        <v>2017</v>
      </c>
      <c r="D83" s="29">
        <f t="shared" si="8"/>
        <v>0</v>
      </c>
      <c r="E83" s="33">
        <v>0</v>
      </c>
      <c r="F83" s="33">
        <v>0</v>
      </c>
      <c r="G83" s="33"/>
      <c r="H83" s="33"/>
      <c r="I83" s="29">
        <f t="shared" ref="I83:I91" si="12">(E83+F83)*0.1</f>
        <v>0</v>
      </c>
      <c r="J83" s="80"/>
      <c r="L83" s="15"/>
      <c r="M83" s="15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spans="1:24" ht="13.9" customHeight="1" x14ac:dyDescent="0.25">
      <c r="A84" s="99"/>
      <c r="B84" s="102"/>
      <c r="C84" s="13">
        <v>2018</v>
      </c>
      <c r="D84" s="29">
        <f t="shared" si="8"/>
        <v>0</v>
      </c>
      <c r="E84" s="33">
        <v>0</v>
      </c>
      <c r="F84" s="33">
        <v>0</v>
      </c>
      <c r="G84" s="33"/>
      <c r="H84" s="33"/>
      <c r="I84" s="29">
        <f t="shared" si="12"/>
        <v>0</v>
      </c>
      <c r="J84" s="80"/>
      <c r="L84" s="15"/>
      <c r="M84" s="15"/>
      <c r="N84" s="5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spans="1:24" ht="13.15" customHeight="1" x14ac:dyDescent="0.25">
      <c r="A85" s="99"/>
      <c r="B85" s="102"/>
      <c r="C85" s="13">
        <v>2019</v>
      </c>
      <c r="D85" s="29">
        <f t="shared" si="8"/>
        <v>0</v>
      </c>
      <c r="E85" s="33">
        <v>0</v>
      </c>
      <c r="F85" s="33">
        <v>0</v>
      </c>
      <c r="G85" s="33"/>
      <c r="H85" s="33"/>
      <c r="I85" s="29">
        <f t="shared" si="12"/>
        <v>0</v>
      </c>
      <c r="J85" s="80"/>
      <c r="L85" s="15"/>
      <c r="M85" s="15"/>
      <c r="N85" s="5"/>
      <c r="O85" s="6"/>
      <c r="P85" s="6"/>
      <c r="Q85" s="6"/>
      <c r="R85" s="6"/>
      <c r="S85" s="6"/>
      <c r="T85" s="6"/>
      <c r="U85" s="6"/>
      <c r="V85" s="6"/>
      <c r="W85" s="6"/>
      <c r="X85" s="6"/>
    </row>
    <row r="86" spans="1:24" ht="13.15" customHeight="1" x14ac:dyDescent="0.25">
      <c r="A86" s="99"/>
      <c r="B86" s="102"/>
      <c r="C86" s="13">
        <v>2020</v>
      </c>
      <c r="D86" s="29">
        <f t="shared" si="8"/>
        <v>0</v>
      </c>
      <c r="E86" s="33">
        <v>0</v>
      </c>
      <c r="F86" s="33">
        <v>0</v>
      </c>
      <c r="G86" s="33"/>
      <c r="H86" s="33"/>
      <c r="I86" s="29">
        <f t="shared" si="12"/>
        <v>0</v>
      </c>
      <c r="J86" s="80"/>
      <c r="L86" s="15"/>
      <c r="M86" s="15"/>
      <c r="N86" s="5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spans="1:24" ht="13.15" customHeight="1" x14ac:dyDescent="0.2">
      <c r="A87" s="99"/>
      <c r="B87" s="102"/>
      <c r="C87" s="13">
        <v>2021</v>
      </c>
      <c r="D87" s="29">
        <f t="shared" si="8"/>
        <v>7480.5940000000001</v>
      </c>
      <c r="E87" s="68">
        <v>5644.45</v>
      </c>
      <c r="F87" s="68">
        <v>1156.0899999999999</v>
      </c>
      <c r="G87" s="29"/>
      <c r="H87" s="29"/>
      <c r="I87" s="29">
        <f t="shared" si="12"/>
        <v>680.05400000000009</v>
      </c>
      <c r="J87" s="80"/>
      <c r="L87" s="15"/>
      <c r="M87" s="15"/>
      <c r="N87" s="5"/>
      <c r="O87" s="22"/>
      <c r="P87" s="22"/>
      <c r="Q87" s="22"/>
      <c r="R87" s="22"/>
      <c r="S87" s="22"/>
      <c r="T87" s="22"/>
      <c r="U87" s="22"/>
      <c r="V87" s="22"/>
      <c r="W87" s="22"/>
      <c r="X87" s="22"/>
    </row>
    <row r="88" spans="1:24" ht="13.15" customHeight="1" x14ac:dyDescent="0.25">
      <c r="A88" s="99"/>
      <c r="B88" s="102"/>
      <c r="C88" s="13">
        <v>2022</v>
      </c>
      <c r="D88" s="29">
        <f t="shared" si="8"/>
        <v>0</v>
      </c>
      <c r="E88" s="33">
        <v>0</v>
      </c>
      <c r="F88" s="33">
        <v>0</v>
      </c>
      <c r="G88" s="29"/>
      <c r="H88" s="29"/>
      <c r="I88" s="29">
        <f t="shared" si="12"/>
        <v>0</v>
      </c>
      <c r="J88" s="80"/>
      <c r="L88" s="15"/>
      <c r="M88" s="15"/>
      <c r="N88" s="5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spans="1:24" ht="15" x14ac:dyDescent="0.25">
      <c r="A89" s="99"/>
      <c r="B89" s="102"/>
      <c r="C89" s="13">
        <v>2023</v>
      </c>
      <c r="D89" s="69">
        <f t="shared" si="8"/>
        <v>0</v>
      </c>
      <c r="E89" s="72">
        <v>0</v>
      </c>
      <c r="F89" s="72">
        <v>0</v>
      </c>
      <c r="G89" s="69"/>
      <c r="H89" s="69"/>
      <c r="I89" s="69">
        <f t="shared" si="12"/>
        <v>0</v>
      </c>
      <c r="J89" s="80"/>
      <c r="L89" s="15"/>
      <c r="M89" s="15"/>
      <c r="N89" s="5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spans="1:24" ht="15" x14ac:dyDescent="0.25">
      <c r="A90" s="99"/>
      <c r="B90" s="102"/>
      <c r="C90" s="13">
        <v>2024</v>
      </c>
      <c r="D90" s="29">
        <f t="shared" si="8"/>
        <v>0</v>
      </c>
      <c r="E90" s="33">
        <v>0</v>
      </c>
      <c r="F90" s="33">
        <v>0</v>
      </c>
      <c r="G90" s="29"/>
      <c r="H90" s="29"/>
      <c r="I90" s="29">
        <f t="shared" si="12"/>
        <v>0</v>
      </c>
      <c r="J90" s="80"/>
      <c r="L90" s="15"/>
      <c r="M90" s="15"/>
      <c r="N90" s="5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spans="1:24" ht="15" x14ac:dyDescent="0.25">
      <c r="A91" s="100"/>
      <c r="B91" s="103"/>
      <c r="C91" s="13">
        <v>2025</v>
      </c>
      <c r="D91" s="29">
        <f t="shared" si="8"/>
        <v>0</v>
      </c>
      <c r="E91" s="33">
        <v>0</v>
      </c>
      <c r="F91" s="33">
        <v>0</v>
      </c>
      <c r="G91" s="29"/>
      <c r="H91" s="29"/>
      <c r="I91" s="29">
        <f t="shared" si="12"/>
        <v>0</v>
      </c>
      <c r="J91" s="81"/>
      <c r="L91" s="15"/>
      <c r="M91" s="15"/>
      <c r="N91" s="5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spans="1:24" s="47" customFormat="1" ht="11.25" x14ac:dyDescent="0.2">
      <c r="A92" s="56"/>
      <c r="B92" s="50"/>
      <c r="C92" s="10"/>
      <c r="D92" s="51"/>
      <c r="E92" s="51"/>
      <c r="F92" s="51"/>
      <c r="G92" s="51"/>
      <c r="H92" s="51"/>
      <c r="I92" s="51"/>
      <c r="J92" s="53"/>
      <c r="L92" s="58"/>
      <c r="M92" s="58"/>
      <c r="N92" s="12"/>
      <c r="O92" s="46"/>
      <c r="P92" s="46"/>
      <c r="Q92" s="46"/>
      <c r="R92" s="46"/>
      <c r="S92" s="46"/>
      <c r="T92" s="46"/>
      <c r="U92" s="46"/>
      <c r="V92" s="46"/>
      <c r="W92" s="46"/>
      <c r="X92" s="46"/>
    </row>
    <row r="93" spans="1:24" ht="15" x14ac:dyDescent="0.25">
      <c r="A93" s="98" t="s">
        <v>31</v>
      </c>
      <c r="B93" s="106" t="s">
        <v>32</v>
      </c>
      <c r="C93" s="13" t="s">
        <v>17</v>
      </c>
      <c r="D93" s="27">
        <f t="shared" ref="D93:I93" si="13">D94+D95+D96+D97+D98+D99+D100+D101+D102</f>
        <v>126856.125</v>
      </c>
      <c r="E93" s="27">
        <f t="shared" si="13"/>
        <v>99395.88</v>
      </c>
      <c r="F93" s="27">
        <f t="shared" si="13"/>
        <v>15927.869999999999</v>
      </c>
      <c r="G93" s="27">
        <f t="shared" si="13"/>
        <v>0</v>
      </c>
      <c r="H93" s="27">
        <f t="shared" si="13"/>
        <v>0</v>
      </c>
      <c r="I93" s="27">
        <f t="shared" si="13"/>
        <v>11532.375</v>
      </c>
      <c r="J93" s="79" t="s">
        <v>14</v>
      </c>
      <c r="M93" s="20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spans="1:24" ht="15" x14ac:dyDescent="0.25">
      <c r="A94" s="99"/>
      <c r="B94" s="107"/>
      <c r="C94" s="13">
        <v>2017</v>
      </c>
      <c r="D94" s="29">
        <f t="shared" ref="D94:D102" si="14">E94+F94+G94+H94+I94</f>
        <v>4569.5320000000002</v>
      </c>
      <c r="E94" s="29">
        <f t="shared" ref="E94:F102" si="15">E72+E83</f>
        <v>3305</v>
      </c>
      <c r="F94" s="29">
        <f t="shared" si="15"/>
        <v>849.12</v>
      </c>
      <c r="G94" s="29"/>
      <c r="H94" s="29"/>
      <c r="I94" s="29">
        <f t="shared" ref="I94:I102" si="16">I72+I83</f>
        <v>415.41200000000003</v>
      </c>
      <c r="J94" s="80"/>
      <c r="L94" s="20"/>
      <c r="M94" s="20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spans="1:24" ht="13.15" customHeight="1" x14ac:dyDescent="0.25">
      <c r="A95" s="99"/>
      <c r="B95" s="107"/>
      <c r="C95" s="13">
        <v>2018</v>
      </c>
      <c r="D95" s="29">
        <f t="shared" si="14"/>
        <v>9857.5399999999991</v>
      </c>
      <c r="E95" s="29">
        <f t="shared" si="15"/>
        <v>7075.03</v>
      </c>
      <c r="F95" s="29">
        <f t="shared" si="15"/>
        <v>1886.37</v>
      </c>
      <c r="G95" s="29"/>
      <c r="H95" s="29"/>
      <c r="I95" s="29">
        <f t="shared" si="16"/>
        <v>896.14</v>
      </c>
      <c r="J95" s="80"/>
      <c r="L95" s="20"/>
      <c r="M95" s="20"/>
      <c r="N95" s="5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spans="1:24" ht="13.15" customHeight="1" x14ac:dyDescent="0.25">
      <c r="A96" s="99"/>
      <c r="B96" s="107"/>
      <c r="C96" s="13">
        <v>2019</v>
      </c>
      <c r="D96" s="29">
        <f t="shared" si="14"/>
        <v>15848.458999999999</v>
      </c>
      <c r="E96" s="29">
        <f t="shared" si="15"/>
        <v>12361.4</v>
      </c>
      <c r="F96" s="29">
        <f t="shared" si="15"/>
        <v>2046.29</v>
      </c>
      <c r="G96" s="29"/>
      <c r="H96" s="29"/>
      <c r="I96" s="29">
        <f t="shared" si="16"/>
        <v>1440.769</v>
      </c>
      <c r="J96" s="80"/>
      <c r="L96" s="20"/>
      <c r="M96" s="20"/>
      <c r="N96" s="5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spans="1:24" ht="13.15" customHeight="1" x14ac:dyDescent="0.25">
      <c r="A97" s="99"/>
      <c r="B97" s="107"/>
      <c r="C97" s="13">
        <v>2020</v>
      </c>
      <c r="D97" s="29">
        <f t="shared" si="14"/>
        <v>19800</v>
      </c>
      <c r="E97" s="29">
        <f t="shared" si="15"/>
        <v>14940</v>
      </c>
      <c r="F97" s="29">
        <f t="shared" si="15"/>
        <v>3060</v>
      </c>
      <c r="G97" s="29"/>
      <c r="H97" s="29"/>
      <c r="I97" s="29">
        <f t="shared" si="16"/>
        <v>1800</v>
      </c>
      <c r="J97" s="80"/>
      <c r="L97" s="20"/>
      <c r="M97" s="20"/>
      <c r="N97" s="5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spans="1:24" ht="13.15" customHeight="1" x14ac:dyDescent="0.25">
      <c r="A98" s="99"/>
      <c r="B98" s="107"/>
      <c r="C98" s="13">
        <v>2021</v>
      </c>
      <c r="D98" s="29">
        <f t="shared" si="14"/>
        <v>10780.594000000001</v>
      </c>
      <c r="E98" s="29">
        <f t="shared" si="15"/>
        <v>8554.4500000000007</v>
      </c>
      <c r="F98" s="29">
        <f t="shared" si="15"/>
        <v>1246.0899999999999</v>
      </c>
      <c r="G98" s="29"/>
      <c r="H98" s="29"/>
      <c r="I98" s="29">
        <f t="shared" si="16"/>
        <v>980.05400000000009</v>
      </c>
      <c r="J98" s="80"/>
      <c r="L98" s="20"/>
      <c r="M98" s="20"/>
      <c r="N98" s="5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spans="1:24" ht="13.15" customHeight="1" x14ac:dyDescent="0.25">
      <c r="A99" s="99"/>
      <c r="B99" s="107"/>
      <c r="C99" s="13">
        <v>2022</v>
      </c>
      <c r="D99" s="29">
        <f t="shared" si="14"/>
        <v>4400</v>
      </c>
      <c r="E99" s="29">
        <f t="shared" si="15"/>
        <v>3880</v>
      </c>
      <c r="F99" s="29">
        <f t="shared" si="15"/>
        <v>120</v>
      </c>
      <c r="G99" s="29"/>
      <c r="H99" s="29"/>
      <c r="I99" s="29">
        <f t="shared" si="16"/>
        <v>400</v>
      </c>
      <c r="J99" s="80"/>
      <c r="L99" s="20"/>
      <c r="M99" s="20"/>
      <c r="N99" s="5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spans="1:24" ht="13.15" customHeight="1" x14ac:dyDescent="0.25">
      <c r="A100" s="99"/>
      <c r="B100" s="107"/>
      <c r="C100" s="73">
        <v>2023</v>
      </c>
      <c r="D100" s="69">
        <f>E100+F100+G100+H100+I100</f>
        <v>11000</v>
      </c>
      <c r="E100" s="69">
        <f t="shared" si="15"/>
        <v>9700</v>
      </c>
      <c r="F100" s="69">
        <f t="shared" si="15"/>
        <v>300</v>
      </c>
      <c r="G100" s="69"/>
      <c r="H100" s="69"/>
      <c r="I100" s="69">
        <f t="shared" si="16"/>
        <v>1000</v>
      </c>
      <c r="J100" s="80"/>
      <c r="L100" s="20"/>
      <c r="M100" s="20"/>
      <c r="N100" s="5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spans="1:24" ht="13.15" customHeight="1" x14ac:dyDescent="0.25">
      <c r="A101" s="99"/>
      <c r="B101" s="107"/>
      <c r="C101" s="13">
        <v>2024</v>
      </c>
      <c r="D101" s="29">
        <f t="shared" si="14"/>
        <v>25300</v>
      </c>
      <c r="E101" s="29">
        <f t="shared" si="15"/>
        <v>19790</v>
      </c>
      <c r="F101" s="29">
        <f t="shared" si="15"/>
        <v>3210</v>
      </c>
      <c r="G101" s="29"/>
      <c r="H101" s="29"/>
      <c r="I101" s="29">
        <f t="shared" si="16"/>
        <v>2300</v>
      </c>
      <c r="J101" s="80"/>
      <c r="L101" s="20"/>
      <c r="M101" s="20"/>
      <c r="N101" s="5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spans="1:24" ht="13.15" customHeight="1" x14ac:dyDescent="0.25">
      <c r="A102" s="100"/>
      <c r="B102" s="108"/>
      <c r="C102" s="13">
        <v>2025</v>
      </c>
      <c r="D102" s="29">
        <f t="shared" si="14"/>
        <v>25300</v>
      </c>
      <c r="E102" s="29">
        <f t="shared" si="15"/>
        <v>19790</v>
      </c>
      <c r="F102" s="29">
        <f t="shared" si="15"/>
        <v>3210</v>
      </c>
      <c r="G102" s="29"/>
      <c r="H102" s="29"/>
      <c r="I102" s="29">
        <f t="shared" si="16"/>
        <v>2300</v>
      </c>
      <c r="J102" s="81"/>
      <c r="L102" s="20"/>
      <c r="M102" s="20"/>
      <c r="N102" s="5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spans="1:24" ht="15" customHeight="1" x14ac:dyDescent="0.25">
      <c r="A103" s="34" t="s">
        <v>33</v>
      </c>
      <c r="B103" s="104" t="s">
        <v>34</v>
      </c>
      <c r="C103" s="105"/>
      <c r="D103" s="105"/>
      <c r="E103" s="105"/>
      <c r="F103" s="105"/>
      <c r="G103" s="105"/>
      <c r="H103" s="105"/>
      <c r="I103" s="105"/>
      <c r="J103" s="105"/>
      <c r="L103" s="18"/>
      <c r="M103" s="18"/>
      <c r="N103" s="18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spans="1:24" ht="15" customHeight="1" x14ac:dyDescent="0.25">
      <c r="A104" s="112" t="s">
        <v>35</v>
      </c>
      <c r="B104" s="115" t="s">
        <v>36</v>
      </c>
      <c r="C104" s="19" t="s">
        <v>17</v>
      </c>
      <c r="D104" s="27">
        <f t="shared" ref="D104:I104" si="17">D105+D106+D107+D108+D109+D110+D111+D112+D113</f>
        <v>1468368.85</v>
      </c>
      <c r="E104" s="27">
        <f t="shared" si="17"/>
        <v>28329.69</v>
      </c>
      <c r="F104" s="27">
        <f t="shared" si="17"/>
        <v>783025.16</v>
      </c>
      <c r="G104" s="27">
        <f t="shared" si="17"/>
        <v>0</v>
      </c>
      <c r="H104" s="27">
        <f t="shared" si="17"/>
        <v>0</v>
      </c>
      <c r="I104" s="27">
        <f t="shared" si="17"/>
        <v>657014</v>
      </c>
      <c r="J104" s="79" t="s">
        <v>14</v>
      </c>
      <c r="L104" s="18"/>
      <c r="M104" s="18"/>
      <c r="N104" s="18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spans="1:24" ht="15" customHeight="1" x14ac:dyDescent="0.25">
      <c r="A105" s="113"/>
      <c r="B105" s="116"/>
      <c r="C105" s="35">
        <v>2017</v>
      </c>
      <c r="D105" s="29">
        <f t="shared" ref="D105:D113" si="18">E105+F105+G105+H105+I105</f>
        <v>116679.51000000001</v>
      </c>
      <c r="E105" s="29">
        <v>14885.49</v>
      </c>
      <c r="F105" s="29">
        <v>30238.02</v>
      </c>
      <c r="G105" s="29"/>
      <c r="H105" s="29"/>
      <c r="I105" s="29">
        <v>71556</v>
      </c>
      <c r="J105" s="80"/>
      <c r="L105" s="18"/>
      <c r="M105" s="18"/>
      <c r="N105" s="18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spans="1:24" ht="15" customHeight="1" x14ac:dyDescent="0.25">
      <c r="A106" s="113"/>
      <c r="B106" s="116"/>
      <c r="C106" s="35">
        <v>2018</v>
      </c>
      <c r="D106" s="29">
        <f t="shared" si="18"/>
        <v>144822.65</v>
      </c>
      <c r="E106" s="29">
        <v>7409.76</v>
      </c>
      <c r="F106" s="29">
        <v>65499.89</v>
      </c>
      <c r="G106" s="29"/>
      <c r="H106" s="29"/>
      <c r="I106" s="29">
        <v>71913</v>
      </c>
      <c r="J106" s="80"/>
      <c r="L106" s="18"/>
      <c r="M106" s="18"/>
      <c r="N106" s="18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spans="1:24" ht="15" customHeight="1" x14ac:dyDescent="0.25">
      <c r="A107" s="113"/>
      <c r="B107" s="116"/>
      <c r="C107" s="35">
        <v>2019</v>
      </c>
      <c r="D107" s="29">
        <f t="shared" si="18"/>
        <v>137368.83000000002</v>
      </c>
      <c r="E107" s="29">
        <v>3825.11</v>
      </c>
      <c r="F107" s="29">
        <v>61271.72</v>
      </c>
      <c r="G107" s="29"/>
      <c r="H107" s="29"/>
      <c r="I107" s="29">
        <v>72272</v>
      </c>
      <c r="J107" s="80"/>
      <c r="L107" s="18"/>
      <c r="M107" s="18"/>
      <c r="N107" s="18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spans="1:24" ht="15" customHeight="1" x14ac:dyDescent="0.25">
      <c r="A108" s="113"/>
      <c r="B108" s="116"/>
      <c r="C108" s="35">
        <v>2020</v>
      </c>
      <c r="D108" s="29">
        <f t="shared" si="18"/>
        <v>154661.66</v>
      </c>
      <c r="E108" s="29">
        <v>1704.39</v>
      </c>
      <c r="F108" s="29">
        <v>80324.27</v>
      </c>
      <c r="G108" s="29"/>
      <c r="H108" s="29"/>
      <c r="I108" s="29">
        <v>72633</v>
      </c>
      <c r="J108" s="80"/>
      <c r="L108" s="18"/>
      <c r="M108" s="18"/>
      <c r="N108" s="18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spans="1:24" ht="15" customHeight="1" x14ac:dyDescent="0.25">
      <c r="A109" s="113"/>
      <c r="B109" s="116"/>
      <c r="C109" s="35">
        <v>2021</v>
      </c>
      <c r="D109" s="29">
        <f t="shared" si="18"/>
        <v>211981.9</v>
      </c>
      <c r="E109" s="29">
        <v>199.54</v>
      </c>
      <c r="F109" s="29">
        <v>138786.35999999999</v>
      </c>
      <c r="G109" s="29"/>
      <c r="H109" s="29"/>
      <c r="I109" s="29">
        <v>72996</v>
      </c>
      <c r="J109" s="80"/>
      <c r="L109" s="18"/>
      <c r="M109" s="18"/>
      <c r="N109" s="18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spans="1:24" ht="15" customHeight="1" x14ac:dyDescent="0.25">
      <c r="A110" s="113"/>
      <c r="B110" s="116"/>
      <c r="C110" s="35">
        <v>2022</v>
      </c>
      <c r="D110" s="29">
        <f t="shared" si="18"/>
        <v>185137.3</v>
      </c>
      <c r="E110" s="29">
        <v>101.8</v>
      </c>
      <c r="F110" s="29">
        <v>111675.5</v>
      </c>
      <c r="G110" s="29"/>
      <c r="H110" s="29"/>
      <c r="I110" s="29">
        <v>73360</v>
      </c>
      <c r="J110" s="80"/>
      <c r="L110" s="18"/>
      <c r="M110" s="18"/>
      <c r="N110" s="18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spans="1:24" ht="15" customHeight="1" x14ac:dyDescent="0.25">
      <c r="A111" s="113"/>
      <c r="B111" s="116"/>
      <c r="C111" s="78">
        <v>2023</v>
      </c>
      <c r="D111" s="69">
        <f t="shared" si="18"/>
        <v>145604.4</v>
      </c>
      <c r="E111" s="69"/>
      <c r="F111" s="69">
        <v>71878.399999999994</v>
      </c>
      <c r="G111" s="69"/>
      <c r="H111" s="69"/>
      <c r="I111" s="69">
        <v>73726</v>
      </c>
      <c r="J111" s="80"/>
      <c r="L111" s="18"/>
      <c r="M111" s="18"/>
      <c r="N111" s="18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spans="1:24" ht="15" customHeight="1" x14ac:dyDescent="0.25">
      <c r="A112" s="113"/>
      <c r="B112" s="116"/>
      <c r="C112" s="35">
        <v>2024</v>
      </c>
      <c r="D112" s="29">
        <f t="shared" si="18"/>
        <v>185871.3</v>
      </c>
      <c r="E112" s="29">
        <v>101.8</v>
      </c>
      <c r="F112" s="29">
        <v>111675.5</v>
      </c>
      <c r="G112" s="29"/>
      <c r="H112" s="29"/>
      <c r="I112" s="29">
        <v>74094</v>
      </c>
      <c r="J112" s="80"/>
      <c r="L112" s="18"/>
      <c r="M112" s="18"/>
      <c r="N112" s="18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spans="1:24" ht="15" customHeight="1" x14ac:dyDescent="0.25">
      <c r="A113" s="114"/>
      <c r="B113" s="117"/>
      <c r="C113" s="35">
        <v>2025</v>
      </c>
      <c r="D113" s="29">
        <f t="shared" si="18"/>
        <v>186241.3</v>
      </c>
      <c r="E113" s="29">
        <v>101.8</v>
      </c>
      <c r="F113" s="29">
        <v>111675.5</v>
      </c>
      <c r="G113" s="29"/>
      <c r="H113" s="29"/>
      <c r="I113" s="29">
        <v>74464</v>
      </c>
      <c r="J113" s="81"/>
      <c r="L113" s="18"/>
      <c r="M113" s="18"/>
      <c r="N113" s="18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spans="1:24" s="47" customFormat="1" ht="11.25" x14ac:dyDescent="0.2">
      <c r="A114" s="49"/>
      <c r="B114" s="60"/>
      <c r="C114" s="61"/>
      <c r="D114" s="51"/>
      <c r="E114" s="51"/>
      <c r="F114" s="51"/>
      <c r="G114" s="51"/>
      <c r="H114" s="51"/>
      <c r="I114" s="51"/>
      <c r="J114" s="62"/>
      <c r="L114" s="63"/>
      <c r="M114" s="63"/>
      <c r="N114" s="63"/>
      <c r="O114" s="46"/>
      <c r="P114" s="46"/>
      <c r="Q114" s="46"/>
      <c r="R114" s="46"/>
      <c r="S114" s="46"/>
      <c r="T114" s="46"/>
      <c r="U114" s="46"/>
      <c r="V114" s="46"/>
      <c r="W114" s="46"/>
      <c r="X114" s="46"/>
    </row>
    <row r="115" spans="1:24" s="47" customFormat="1" ht="15.75" x14ac:dyDescent="0.2">
      <c r="A115" s="34" t="s">
        <v>37</v>
      </c>
      <c r="B115" s="104" t="s">
        <v>67</v>
      </c>
      <c r="C115" s="105"/>
      <c r="D115" s="105"/>
      <c r="E115" s="105"/>
      <c r="F115" s="105"/>
      <c r="G115" s="105"/>
      <c r="H115" s="105"/>
      <c r="I115" s="105"/>
      <c r="J115" s="105"/>
      <c r="L115" s="63"/>
      <c r="M115" s="63"/>
      <c r="N115" s="63"/>
      <c r="O115" s="46"/>
      <c r="P115" s="46"/>
      <c r="Q115" s="46"/>
      <c r="R115" s="46"/>
      <c r="S115" s="46"/>
      <c r="T115" s="46"/>
      <c r="U115" s="46"/>
      <c r="V115" s="46"/>
      <c r="W115" s="46"/>
      <c r="X115" s="46"/>
    </row>
    <row r="116" spans="1:24" s="47" customFormat="1" x14ac:dyDescent="0.2">
      <c r="A116" s="112" t="s">
        <v>38</v>
      </c>
      <c r="B116" s="118" t="s">
        <v>68</v>
      </c>
      <c r="C116" s="19" t="s">
        <v>17</v>
      </c>
      <c r="D116" s="27">
        <f t="shared" ref="D116:I116" si="19">D117+D118+D119+D120+D121+D122+D123+D124+D125</f>
        <v>4458.8</v>
      </c>
      <c r="E116" s="27">
        <f t="shared" si="19"/>
        <v>4075.94</v>
      </c>
      <c r="F116" s="27">
        <f t="shared" si="19"/>
        <v>126.06</v>
      </c>
      <c r="G116" s="27">
        <f t="shared" si="19"/>
        <v>0</v>
      </c>
      <c r="H116" s="27">
        <f t="shared" si="19"/>
        <v>0</v>
      </c>
      <c r="I116" s="27">
        <f t="shared" si="19"/>
        <v>256.8</v>
      </c>
      <c r="J116" s="79" t="s">
        <v>14</v>
      </c>
      <c r="L116" s="63"/>
      <c r="M116" s="63"/>
      <c r="N116" s="63"/>
      <c r="O116" s="46"/>
      <c r="P116" s="46"/>
      <c r="Q116" s="46"/>
      <c r="R116" s="46"/>
      <c r="S116" s="46"/>
      <c r="T116" s="46"/>
      <c r="U116" s="46"/>
      <c r="V116" s="46"/>
      <c r="W116" s="46"/>
      <c r="X116" s="46"/>
    </row>
    <row r="117" spans="1:24" s="47" customFormat="1" x14ac:dyDescent="0.2">
      <c r="A117" s="113"/>
      <c r="B117" s="116"/>
      <c r="C117" s="35">
        <v>2017</v>
      </c>
      <c r="D117" s="29"/>
      <c r="E117" s="29"/>
      <c r="F117" s="29"/>
      <c r="G117" s="29">
        <v>0</v>
      </c>
      <c r="H117" s="29"/>
      <c r="I117" s="29"/>
      <c r="J117" s="80"/>
      <c r="L117" s="63"/>
      <c r="M117" s="63"/>
      <c r="N117" s="63"/>
      <c r="O117" s="46"/>
      <c r="P117" s="46"/>
      <c r="Q117" s="46"/>
      <c r="R117" s="46"/>
      <c r="S117" s="46"/>
      <c r="T117" s="46"/>
      <c r="U117" s="46"/>
      <c r="V117" s="46"/>
      <c r="W117" s="46"/>
      <c r="X117" s="46"/>
    </row>
    <row r="118" spans="1:24" s="47" customFormat="1" x14ac:dyDescent="0.2">
      <c r="A118" s="113"/>
      <c r="B118" s="116"/>
      <c r="C118" s="35">
        <v>2018</v>
      </c>
      <c r="D118" s="29"/>
      <c r="E118" s="29"/>
      <c r="F118" s="29"/>
      <c r="G118" s="29">
        <v>0</v>
      </c>
      <c r="H118" s="29"/>
      <c r="I118" s="29"/>
      <c r="J118" s="80"/>
      <c r="L118" s="63"/>
      <c r="M118" s="63"/>
      <c r="N118" s="63"/>
      <c r="O118" s="46"/>
      <c r="P118" s="46"/>
      <c r="Q118" s="46"/>
      <c r="R118" s="46"/>
      <c r="S118" s="46"/>
      <c r="T118" s="46"/>
      <c r="U118" s="46"/>
      <c r="V118" s="46"/>
      <c r="W118" s="46"/>
      <c r="X118" s="46"/>
    </row>
    <row r="119" spans="1:24" s="47" customFormat="1" x14ac:dyDescent="0.2">
      <c r="A119" s="113"/>
      <c r="B119" s="116"/>
      <c r="C119" s="35">
        <v>2019</v>
      </c>
      <c r="D119" s="29"/>
      <c r="E119" s="29"/>
      <c r="F119" s="29"/>
      <c r="G119" s="29">
        <v>0</v>
      </c>
      <c r="H119" s="29"/>
      <c r="I119" s="29"/>
      <c r="J119" s="80"/>
      <c r="L119" s="63"/>
      <c r="M119" s="63"/>
      <c r="N119" s="63"/>
      <c r="O119" s="46"/>
      <c r="P119" s="46"/>
      <c r="Q119" s="46"/>
      <c r="R119" s="46"/>
      <c r="S119" s="46"/>
      <c r="T119" s="46"/>
      <c r="U119" s="46"/>
      <c r="V119" s="46"/>
      <c r="W119" s="46"/>
      <c r="X119" s="46"/>
    </row>
    <row r="120" spans="1:24" s="47" customFormat="1" x14ac:dyDescent="0.2">
      <c r="A120" s="113"/>
      <c r="B120" s="116"/>
      <c r="C120" s="35">
        <v>2020</v>
      </c>
      <c r="D120" s="29"/>
      <c r="E120" s="29"/>
      <c r="F120" s="29"/>
      <c r="G120" s="29">
        <v>0</v>
      </c>
      <c r="H120" s="29"/>
      <c r="I120" s="29"/>
      <c r="J120" s="80"/>
      <c r="L120" s="63"/>
      <c r="M120" s="63"/>
      <c r="N120" s="63"/>
      <c r="O120" s="46"/>
      <c r="P120" s="46"/>
      <c r="Q120" s="46"/>
      <c r="R120" s="46"/>
      <c r="S120" s="46"/>
      <c r="T120" s="46"/>
      <c r="U120" s="46"/>
      <c r="V120" s="46"/>
      <c r="W120" s="46"/>
      <c r="X120" s="46"/>
    </row>
    <row r="121" spans="1:24" s="47" customFormat="1" x14ac:dyDescent="0.2">
      <c r="A121" s="113"/>
      <c r="B121" s="116"/>
      <c r="C121" s="35">
        <v>2021</v>
      </c>
      <c r="D121" s="29">
        <f>E121+F121+G121+H121+I121</f>
        <v>56.5</v>
      </c>
      <c r="E121" s="29">
        <v>24.74</v>
      </c>
      <c r="F121" s="29">
        <v>0.76</v>
      </c>
      <c r="G121" s="29">
        <v>0</v>
      </c>
      <c r="H121" s="29"/>
      <c r="I121" s="29">
        <v>31</v>
      </c>
      <c r="J121" s="80"/>
      <c r="L121" s="63"/>
      <c r="M121" s="63"/>
      <c r="N121" s="63"/>
      <c r="O121" s="46"/>
      <c r="P121" s="46"/>
      <c r="Q121" s="46"/>
      <c r="R121" s="46"/>
      <c r="S121" s="46"/>
      <c r="T121" s="46"/>
      <c r="U121" s="46"/>
      <c r="V121" s="46"/>
      <c r="W121" s="46"/>
      <c r="X121" s="46"/>
    </row>
    <row r="122" spans="1:24" s="47" customFormat="1" x14ac:dyDescent="0.2">
      <c r="A122" s="113"/>
      <c r="B122" s="116"/>
      <c r="C122" s="35">
        <v>2022</v>
      </c>
      <c r="D122" s="29">
        <f>E122+F122+G122+H122+I122</f>
        <v>978.3</v>
      </c>
      <c r="E122" s="29">
        <v>729.9</v>
      </c>
      <c r="F122" s="29">
        <v>22.6</v>
      </c>
      <c r="G122" s="29">
        <v>0</v>
      </c>
      <c r="H122" s="29"/>
      <c r="I122" s="29">
        <v>225.8</v>
      </c>
      <c r="J122" s="80"/>
      <c r="L122" s="63"/>
      <c r="M122" s="63"/>
      <c r="N122" s="63"/>
      <c r="O122" s="46"/>
      <c r="P122" s="46"/>
      <c r="Q122" s="46"/>
      <c r="R122" s="46"/>
      <c r="S122" s="46"/>
      <c r="T122" s="46"/>
      <c r="U122" s="46"/>
      <c r="V122" s="46"/>
      <c r="W122" s="46"/>
      <c r="X122" s="46"/>
    </row>
    <row r="123" spans="1:24" s="47" customFormat="1" x14ac:dyDescent="0.2">
      <c r="A123" s="113"/>
      <c r="B123" s="116"/>
      <c r="C123" s="78">
        <v>2023</v>
      </c>
      <c r="D123" s="69">
        <f>E123+F123+G123+H123+I123</f>
        <v>3424</v>
      </c>
      <c r="E123" s="69">
        <v>3321.3</v>
      </c>
      <c r="F123" s="69">
        <v>102.7</v>
      </c>
      <c r="G123" s="69">
        <v>0</v>
      </c>
      <c r="H123" s="69">
        <v>0</v>
      </c>
      <c r="I123" s="69">
        <v>0</v>
      </c>
      <c r="J123" s="80"/>
      <c r="L123" s="63"/>
      <c r="M123" s="63"/>
      <c r="N123" s="63"/>
      <c r="O123" s="46"/>
      <c r="P123" s="46"/>
      <c r="Q123" s="46"/>
      <c r="R123" s="46"/>
      <c r="S123" s="46"/>
      <c r="T123" s="46"/>
      <c r="U123" s="46"/>
      <c r="V123" s="46"/>
      <c r="W123" s="46"/>
      <c r="X123" s="46"/>
    </row>
    <row r="124" spans="1:24" s="47" customFormat="1" x14ac:dyDescent="0.2">
      <c r="A124" s="113"/>
      <c r="B124" s="116"/>
      <c r="C124" s="35">
        <v>2024</v>
      </c>
      <c r="D124" s="29"/>
      <c r="E124" s="29"/>
      <c r="F124" s="29"/>
      <c r="G124" s="29">
        <v>0</v>
      </c>
      <c r="H124" s="29"/>
      <c r="I124" s="29"/>
      <c r="J124" s="80"/>
      <c r="L124" s="63"/>
      <c r="M124" s="63"/>
      <c r="N124" s="63"/>
      <c r="O124" s="46"/>
      <c r="P124" s="46"/>
      <c r="Q124" s="46"/>
      <c r="R124" s="46"/>
      <c r="S124" s="46"/>
      <c r="T124" s="46"/>
      <c r="U124" s="46"/>
      <c r="V124" s="46"/>
      <c r="W124" s="46"/>
      <c r="X124" s="46"/>
    </row>
    <row r="125" spans="1:24" s="47" customFormat="1" x14ac:dyDescent="0.2">
      <c r="A125" s="114"/>
      <c r="B125" s="117"/>
      <c r="C125" s="35">
        <v>2025</v>
      </c>
      <c r="D125" s="29"/>
      <c r="E125" s="29"/>
      <c r="F125" s="29"/>
      <c r="G125" s="29">
        <v>0</v>
      </c>
      <c r="H125" s="29"/>
      <c r="I125" s="29"/>
      <c r="J125" s="81"/>
      <c r="L125" s="63"/>
      <c r="M125" s="63"/>
      <c r="N125" s="63"/>
      <c r="O125" s="46"/>
      <c r="P125" s="46"/>
      <c r="Q125" s="46"/>
      <c r="R125" s="46"/>
      <c r="S125" s="46"/>
      <c r="T125" s="46"/>
      <c r="U125" s="46"/>
      <c r="V125" s="46"/>
      <c r="W125" s="46"/>
      <c r="X125" s="46"/>
    </row>
    <row r="126" spans="1:24" s="47" customFormat="1" ht="11.25" x14ac:dyDescent="0.2">
      <c r="A126" s="49"/>
      <c r="B126" s="60"/>
      <c r="C126" s="61"/>
      <c r="D126" s="51"/>
      <c r="E126" s="51"/>
      <c r="F126" s="51"/>
      <c r="G126" s="51"/>
      <c r="H126" s="51"/>
      <c r="I126" s="51"/>
      <c r="J126" s="62"/>
      <c r="L126" s="63"/>
      <c r="M126" s="63"/>
      <c r="N126" s="63"/>
      <c r="O126" s="46"/>
      <c r="P126" s="46"/>
      <c r="Q126" s="46"/>
      <c r="R126" s="46"/>
      <c r="S126" s="46"/>
      <c r="T126" s="46"/>
      <c r="U126" s="46"/>
      <c r="V126" s="46"/>
      <c r="W126" s="46"/>
      <c r="X126" s="46"/>
    </row>
    <row r="127" spans="1:24" ht="15" customHeight="1" x14ac:dyDescent="0.25">
      <c r="A127" s="34" t="s">
        <v>43</v>
      </c>
      <c r="B127" s="104" t="s">
        <v>69</v>
      </c>
      <c r="C127" s="105"/>
      <c r="D127" s="105"/>
      <c r="E127" s="105"/>
      <c r="F127" s="105"/>
      <c r="G127" s="105"/>
      <c r="H127" s="105"/>
      <c r="I127" s="105"/>
      <c r="J127" s="105"/>
      <c r="L127" s="18"/>
      <c r="M127" s="18"/>
      <c r="N127" s="18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spans="1:24" ht="13.9" customHeight="1" x14ac:dyDescent="0.25">
      <c r="A128" s="109" t="s">
        <v>44</v>
      </c>
      <c r="B128" s="106" t="s">
        <v>39</v>
      </c>
      <c r="C128" s="17" t="s">
        <v>18</v>
      </c>
      <c r="D128" s="36">
        <f t="shared" ref="D128:I128" si="20">D129+D130+D131+D132+D133+D134+D135+D136+D137</f>
        <v>3726.73</v>
      </c>
      <c r="E128" s="36">
        <f t="shared" si="20"/>
        <v>0</v>
      </c>
      <c r="F128" s="36">
        <f t="shared" si="20"/>
        <v>0</v>
      </c>
      <c r="G128" s="36">
        <f t="shared" si="20"/>
        <v>3726.73</v>
      </c>
      <c r="H128" s="36">
        <f t="shared" si="20"/>
        <v>0</v>
      </c>
      <c r="I128" s="36">
        <f t="shared" si="20"/>
        <v>0</v>
      </c>
      <c r="J128" s="79" t="s">
        <v>14</v>
      </c>
      <c r="L128" s="5"/>
      <c r="M128" s="5"/>
      <c r="N128" s="5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1:24" ht="15" x14ac:dyDescent="0.25">
      <c r="A129" s="110"/>
      <c r="B129" s="107"/>
      <c r="C129" s="17">
        <v>2017</v>
      </c>
      <c r="D129" s="37">
        <f t="shared" ref="D129:D137" si="21">E129+F129+G129+H129+I129</f>
        <v>430</v>
      </c>
      <c r="E129" s="37"/>
      <c r="F129" s="37"/>
      <c r="G129" s="37">
        <f>G140+G151+G162+G173+G184</f>
        <v>430</v>
      </c>
      <c r="H129" s="37"/>
      <c r="I129" s="37"/>
      <c r="J129" s="80"/>
      <c r="L129" s="5"/>
      <c r="M129" s="5"/>
      <c r="N129" s="5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 ht="15" x14ac:dyDescent="0.25">
      <c r="A130" s="110"/>
      <c r="B130" s="107"/>
      <c r="C130" s="17">
        <v>2018</v>
      </c>
      <c r="D130" s="37">
        <f t="shared" si="21"/>
        <v>439.4</v>
      </c>
      <c r="E130" s="37"/>
      <c r="F130" s="37"/>
      <c r="G130" s="37">
        <f>G141+G152+G163+G174+G185</f>
        <v>439.4</v>
      </c>
      <c r="H130" s="37"/>
      <c r="I130" s="37"/>
      <c r="J130" s="80"/>
      <c r="L130" s="5"/>
      <c r="M130" s="5"/>
      <c r="N130" s="5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 ht="15" x14ac:dyDescent="0.25">
      <c r="A131" s="110"/>
      <c r="B131" s="107"/>
      <c r="C131" s="17">
        <v>2019</v>
      </c>
      <c r="D131" s="37">
        <f t="shared" si="21"/>
        <v>440</v>
      </c>
      <c r="E131" s="37"/>
      <c r="F131" s="37"/>
      <c r="G131" s="37">
        <f>G142+G153+G164+G175+G186</f>
        <v>440</v>
      </c>
      <c r="H131" s="37"/>
      <c r="I131" s="37"/>
      <c r="J131" s="80"/>
      <c r="L131" s="5"/>
      <c r="M131" s="5"/>
      <c r="N131" s="5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 ht="15" x14ac:dyDescent="0.25">
      <c r="A132" s="110"/>
      <c r="B132" s="107"/>
      <c r="C132" s="17">
        <v>2020</v>
      </c>
      <c r="D132" s="37">
        <f t="shared" si="21"/>
        <v>440</v>
      </c>
      <c r="E132" s="37"/>
      <c r="F132" s="37"/>
      <c r="G132" s="37">
        <f>G143+G154+G165+G176+G187</f>
        <v>440</v>
      </c>
      <c r="H132" s="37"/>
      <c r="I132" s="37"/>
      <c r="J132" s="80"/>
      <c r="L132" s="5"/>
      <c r="M132" s="5"/>
      <c r="N132" s="5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 ht="15" x14ac:dyDescent="0.25">
      <c r="A133" s="110"/>
      <c r="B133" s="107"/>
      <c r="C133" s="17">
        <v>2021</v>
      </c>
      <c r="D133" s="37">
        <f t="shared" si="21"/>
        <v>440</v>
      </c>
      <c r="E133" s="37"/>
      <c r="F133" s="37"/>
      <c r="G133" s="37">
        <f t="shared" ref="G133:G137" si="22">G144+G155+G166+G177+G188</f>
        <v>440</v>
      </c>
      <c r="H133" s="37"/>
      <c r="I133" s="37"/>
      <c r="J133" s="80"/>
      <c r="L133" s="5"/>
      <c r="M133" s="5"/>
      <c r="N133" s="5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 ht="15" x14ac:dyDescent="0.25">
      <c r="A134" s="110"/>
      <c r="B134" s="107"/>
      <c r="C134" s="17">
        <v>2022</v>
      </c>
      <c r="D134" s="37">
        <f t="shared" si="21"/>
        <v>403.33</v>
      </c>
      <c r="E134" s="37"/>
      <c r="F134" s="37"/>
      <c r="G134" s="37">
        <f t="shared" si="22"/>
        <v>403.33</v>
      </c>
      <c r="H134" s="37"/>
      <c r="I134" s="37"/>
      <c r="J134" s="80"/>
      <c r="L134" s="5"/>
      <c r="M134" s="5"/>
      <c r="N134" s="5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 ht="15" x14ac:dyDescent="0.25">
      <c r="A135" s="110"/>
      <c r="B135" s="107"/>
      <c r="C135" s="75">
        <v>2023</v>
      </c>
      <c r="D135" s="72">
        <f t="shared" si="21"/>
        <v>440</v>
      </c>
      <c r="E135" s="72"/>
      <c r="F135" s="72"/>
      <c r="G135" s="72">
        <v>440</v>
      </c>
      <c r="H135" s="37"/>
      <c r="I135" s="37"/>
      <c r="J135" s="80"/>
      <c r="L135" s="5"/>
      <c r="M135" s="5"/>
      <c r="N135" s="5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 ht="15" x14ac:dyDescent="0.25">
      <c r="A136" s="110"/>
      <c r="B136" s="107"/>
      <c r="C136" s="17">
        <v>2024</v>
      </c>
      <c r="D136" s="37">
        <f t="shared" si="21"/>
        <v>347</v>
      </c>
      <c r="E136" s="37"/>
      <c r="F136" s="37"/>
      <c r="G136" s="37">
        <f t="shared" si="22"/>
        <v>347</v>
      </c>
      <c r="H136" s="37"/>
      <c r="I136" s="37"/>
      <c r="J136" s="80"/>
      <c r="L136" s="5"/>
      <c r="M136" s="5"/>
      <c r="N136" s="5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spans="1:24" ht="15" x14ac:dyDescent="0.25">
      <c r="A137" s="111"/>
      <c r="B137" s="108"/>
      <c r="C137" s="17">
        <v>2025</v>
      </c>
      <c r="D137" s="37">
        <f t="shared" si="21"/>
        <v>347</v>
      </c>
      <c r="E137" s="37"/>
      <c r="F137" s="37"/>
      <c r="G137" s="37">
        <f t="shared" si="22"/>
        <v>347</v>
      </c>
      <c r="H137" s="37"/>
      <c r="I137" s="37"/>
      <c r="J137" s="81"/>
      <c r="L137" s="5"/>
      <c r="M137" s="5"/>
      <c r="N137" s="5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spans="1:24" s="47" customFormat="1" ht="11.25" x14ac:dyDescent="0.2">
      <c r="A138" s="8"/>
      <c r="B138" s="54"/>
      <c r="C138" s="10"/>
      <c r="D138" s="64"/>
      <c r="E138" s="64"/>
      <c r="F138" s="64"/>
      <c r="G138" s="64"/>
      <c r="H138" s="64"/>
      <c r="I138" s="64"/>
      <c r="J138" s="59"/>
      <c r="L138" s="12"/>
      <c r="M138" s="12"/>
      <c r="N138" s="12"/>
      <c r="O138" s="46"/>
      <c r="P138" s="46"/>
      <c r="Q138" s="46"/>
      <c r="R138" s="46"/>
      <c r="S138" s="46"/>
      <c r="T138" s="46"/>
      <c r="U138" s="46"/>
      <c r="V138" s="46"/>
      <c r="W138" s="46"/>
      <c r="X138" s="46"/>
    </row>
    <row r="139" spans="1:24" ht="13.9" customHeight="1" x14ac:dyDescent="0.25">
      <c r="A139" s="109" t="s">
        <v>70</v>
      </c>
      <c r="B139" s="106" t="s">
        <v>51</v>
      </c>
      <c r="C139" s="17" t="s">
        <v>18</v>
      </c>
      <c r="D139" s="36">
        <f t="shared" ref="D139:I139" si="23">D140+D141+D142+D143+D144+D145+D146+D147+D148</f>
        <v>0</v>
      </c>
      <c r="E139" s="36">
        <f t="shared" si="23"/>
        <v>0</v>
      </c>
      <c r="F139" s="36">
        <f t="shared" si="23"/>
        <v>0</v>
      </c>
      <c r="G139" s="36">
        <f t="shared" si="23"/>
        <v>0</v>
      </c>
      <c r="H139" s="36">
        <f t="shared" si="23"/>
        <v>0</v>
      </c>
      <c r="I139" s="36">
        <f t="shared" si="23"/>
        <v>0</v>
      </c>
      <c r="J139" s="79" t="s">
        <v>14</v>
      </c>
      <c r="L139" s="5"/>
      <c r="M139" s="5"/>
      <c r="N139" s="5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 ht="15" x14ac:dyDescent="0.25">
      <c r="A140" s="110"/>
      <c r="B140" s="107"/>
      <c r="C140" s="17">
        <v>2017</v>
      </c>
      <c r="D140" s="37">
        <f t="shared" ref="D140:D148" si="24">E140+F140+G140+H140+I140</f>
        <v>0</v>
      </c>
      <c r="E140" s="37"/>
      <c r="F140" s="37"/>
      <c r="G140" s="37">
        <v>0</v>
      </c>
      <c r="H140" s="37"/>
      <c r="I140" s="37"/>
      <c r="J140" s="80"/>
      <c r="L140" s="5"/>
      <c r="M140" s="5"/>
      <c r="N140" s="5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 ht="15" x14ac:dyDescent="0.25">
      <c r="A141" s="110"/>
      <c r="B141" s="107"/>
      <c r="C141" s="17">
        <v>2018</v>
      </c>
      <c r="D141" s="37">
        <f t="shared" si="24"/>
        <v>0</v>
      </c>
      <c r="E141" s="37"/>
      <c r="F141" s="37"/>
      <c r="G141" s="37">
        <v>0</v>
      </c>
      <c r="H141" s="37"/>
      <c r="I141" s="37"/>
      <c r="J141" s="80"/>
      <c r="L141" s="5"/>
      <c r="M141" s="5"/>
      <c r="N141" s="5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 ht="15" x14ac:dyDescent="0.25">
      <c r="A142" s="110"/>
      <c r="B142" s="107"/>
      <c r="C142" s="17">
        <v>2019</v>
      </c>
      <c r="D142" s="37">
        <f t="shared" si="24"/>
        <v>0</v>
      </c>
      <c r="E142" s="37"/>
      <c r="F142" s="37"/>
      <c r="G142" s="37">
        <v>0</v>
      </c>
      <c r="H142" s="37"/>
      <c r="I142" s="37"/>
      <c r="J142" s="80"/>
      <c r="L142" s="5"/>
      <c r="M142" s="5"/>
      <c r="N142" s="5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 ht="15" x14ac:dyDescent="0.25">
      <c r="A143" s="110"/>
      <c r="B143" s="107"/>
      <c r="C143" s="17">
        <v>2020</v>
      </c>
      <c r="D143" s="37">
        <f t="shared" si="24"/>
        <v>0</v>
      </c>
      <c r="E143" s="37"/>
      <c r="F143" s="37"/>
      <c r="G143" s="37">
        <v>0</v>
      </c>
      <c r="H143" s="37"/>
      <c r="I143" s="37"/>
      <c r="J143" s="80"/>
      <c r="L143" s="5"/>
      <c r="M143" s="5"/>
      <c r="N143" s="5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 ht="15" x14ac:dyDescent="0.25">
      <c r="A144" s="110"/>
      <c r="B144" s="107"/>
      <c r="C144" s="17">
        <v>2021</v>
      </c>
      <c r="D144" s="37">
        <f t="shared" si="24"/>
        <v>0</v>
      </c>
      <c r="E144" s="37"/>
      <c r="F144" s="37"/>
      <c r="G144" s="37">
        <v>0</v>
      </c>
      <c r="H144" s="37"/>
      <c r="I144" s="37"/>
      <c r="J144" s="80"/>
      <c r="L144" s="5"/>
      <c r="M144" s="5"/>
      <c r="N144" s="5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 ht="15" x14ac:dyDescent="0.25">
      <c r="A145" s="110"/>
      <c r="B145" s="107"/>
      <c r="C145" s="17">
        <v>2022</v>
      </c>
      <c r="D145" s="37">
        <f t="shared" si="24"/>
        <v>0</v>
      </c>
      <c r="E145" s="37"/>
      <c r="F145" s="37"/>
      <c r="G145" s="37">
        <v>0</v>
      </c>
      <c r="H145" s="37"/>
      <c r="I145" s="37"/>
      <c r="J145" s="80"/>
      <c r="L145" s="5"/>
      <c r="M145" s="5"/>
      <c r="N145" s="5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 ht="15" x14ac:dyDescent="0.25">
      <c r="A146" s="110"/>
      <c r="B146" s="107"/>
      <c r="C146" s="75">
        <v>2023</v>
      </c>
      <c r="D146" s="72">
        <f t="shared" si="24"/>
        <v>0</v>
      </c>
      <c r="E146" s="72"/>
      <c r="F146" s="72"/>
      <c r="G146" s="72">
        <v>0</v>
      </c>
      <c r="H146" s="37"/>
      <c r="I146" s="37"/>
      <c r="J146" s="80"/>
      <c r="L146" s="5"/>
      <c r="M146" s="5"/>
      <c r="N146" s="5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 ht="15" x14ac:dyDescent="0.25">
      <c r="A147" s="110"/>
      <c r="B147" s="107"/>
      <c r="C147" s="17">
        <v>2024</v>
      </c>
      <c r="D147" s="37">
        <f t="shared" si="24"/>
        <v>0</v>
      </c>
      <c r="E147" s="37"/>
      <c r="F147" s="37"/>
      <c r="G147" s="37">
        <v>0</v>
      </c>
      <c r="H147" s="37"/>
      <c r="I147" s="37"/>
      <c r="J147" s="80"/>
      <c r="L147" s="5"/>
      <c r="M147" s="5"/>
      <c r="N147" s="5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 ht="15" x14ac:dyDescent="0.25">
      <c r="A148" s="111"/>
      <c r="B148" s="108"/>
      <c r="C148" s="17">
        <v>2025</v>
      </c>
      <c r="D148" s="37">
        <f t="shared" si="24"/>
        <v>0</v>
      </c>
      <c r="E148" s="37"/>
      <c r="F148" s="37"/>
      <c r="G148" s="37">
        <v>0</v>
      </c>
      <c r="H148" s="37"/>
      <c r="I148" s="37"/>
      <c r="J148" s="81"/>
      <c r="L148" s="5"/>
      <c r="M148" s="5"/>
      <c r="N148" s="5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 s="47" customFormat="1" ht="11.25" x14ac:dyDescent="0.2">
      <c r="A149" s="8"/>
      <c r="B149" s="54"/>
      <c r="C149" s="10"/>
      <c r="D149" s="64"/>
      <c r="E149" s="64"/>
      <c r="F149" s="64"/>
      <c r="G149" s="64"/>
      <c r="H149" s="64"/>
      <c r="I149" s="64"/>
      <c r="J149" s="59"/>
      <c r="L149" s="12"/>
      <c r="M149" s="12"/>
      <c r="N149" s="12"/>
      <c r="O149" s="46"/>
      <c r="P149" s="46"/>
      <c r="Q149" s="46"/>
      <c r="R149" s="46"/>
      <c r="S149" s="46"/>
      <c r="T149" s="46"/>
      <c r="U149" s="46"/>
      <c r="V149" s="46"/>
      <c r="W149" s="46"/>
      <c r="X149" s="46"/>
    </row>
    <row r="150" spans="1:24" ht="13.9" customHeight="1" x14ac:dyDescent="0.25">
      <c r="A150" s="109" t="s">
        <v>71</v>
      </c>
      <c r="B150" s="106" t="s">
        <v>52</v>
      </c>
      <c r="C150" s="17" t="s">
        <v>18</v>
      </c>
      <c r="D150" s="36">
        <f t="shared" ref="D150:I150" si="25">D151+D152+D153+D154+D155+D156+D157+D158+D159</f>
        <v>724</v>
      </c>
      <c r="E150" s="36">
        <f t="shared" si="25"/>
        <v>0</v>
      </c>
      <c r="F150" s="36">
        <f t="shared" si="25"/>
        <v>0</v>
      </c>
      <c r="G150" s="36">
        <f t="shared" si="25"/>
        <v>724</v>
      </c>
      <c r="H150" s="36">
        <f t="shared" si="25"/>
        <v>0</v>
      </c>
      <c r="I150" s="36">
        <f t="shared" si="25"/>
        <v>0</v>
      </c>
      <c r="J150" s="79" t="s">
        <v>14</v>
      </c>
      <c r="L150" s="5"/>
      <c r="M150" s="5"/>
      <c r="N150" s="5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 ht="15" x14ac:dyDescent="0.25">
      <c r="A151" s="110"/>
      <c r="B151" s="107"/>
      <c r="C151" s="17">
        <v>2017</v>
      </c>
      <c r="D151" s="37">
        <f t="shared" ref="D151:D159" si="26">E151+F151+G151+H151+I151</f>
        <v>100</v>
      </c>
      <c r="E151" s="37"/>
      <c r="F151" s="37"/>
      <c r="G151" s="37">
        <v>100</v>
      </c>
      <c r="H151" s="37"/>
      <c r="I151" s="37"/>
      <c r="J151" s="80"/>
      <c r="L151" s="5"/>
      <c r="M151" s="5"/>
      <c r="N151" s="5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 ht="15" x14ac:dyDescent="0.25">
      <c r="A152" s="110"/>
      <c r="B152" s="107"/>
      <c r="C152" s="17">
        <v>2018</v>
      </c>
      <c r="D152" s="37">
        <f t="shared" si="26"/>
        <v>120</v>
      </c>
      <c r="E152" s="37"/>
      <c r="F152" s="37"/>
      <c r="G152" s="37">
        <v>120</v>
      </c>
      <c r="H152" s="37"/>
      <c r="I152" s="37"/>
      <c r="J152" s="80"/>
      <c r="L152" s="5"/>
      <c r="M152" s="5"/>
      <c r="N152" s="5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 ht="15" x14ac:dyDescent="0.25">
      <c r="A153" s="110"/>
      <c r="B153" s="107"/>
      <c r="C153" s="17">
        <v>2019</v>
      </c>
      <c r="D153" s="37">
        <f t="shared" si="26"/>
        <v>120</v>
      </c>
      <c r="E153" s="37"/>
      <c r="F153" s="37"/>
      <c r="G153" s="37">
        <v>120</v>
      </c>
      <c r="H153" s="37"/>
      <c r="I153" s="37"/>
      <c r="J153" s="80"/>
      <c r="L153" s="5"/>
      <c r="M153" s="5"/>
      <c r="N153" s="5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 ht="15" x14ac:dyDescent="0.25">
      <c r="A154" s="110"/>
      <c r="B154" s="107"/>
      <c r="C154" s="17">
        <v>2020</v>
      </c>
      <c r="D154" s="37">
        <f t="shared" si="26"/>
        <v>120</v>
      </c>
      <c r="E154" s="37"/>
      <c r="F154" s="37"/>
      <c r="G154" s="37">
        <v>120</v>
      </c>
      <c r="H154" s="37"/>
      <c r="I154" s="37"/>
      <c r="J154" s="80"/>
      <c r="L154" s="5"/>
      <c r="M154" s="5"/>
      <c r="N154" s="5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 ht="15" x14ac:dyDescent="0.25">
      <c r="A155" s="110"/>
      <c r="B155" s="107"/>
      <c r="C155" s="17">
        <v>2021</v>
      </c>
      <c r="D155" s="37">
        <f t="shared" si="26"/>
        <v>120</v>
      </c>
      <c r="E155" s="37"/>
      <c r="F155" s="37"/>
      <c r="G155" s="37">
        <v>120</v>
      </c>
      <c r="H155" s="37"/>
      <c r="I155" s="37"/>
      <c r="J155" s="80"/>
      <c r="L155" s="5"/>
      <c r="M155" s="5"/>
      <c r="N155" s="5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 ht="15" x14ac:dyDescent="0.25">
      <c r="A156" s="110"/>
      <c r="B156" s="107"/>
      <c r="C156" s="17">
        <v>2022</v>
      </c>
      <c r="D156" s="37">
        <f t="shared" si="26"/>
        <v>120</v>
      </c>
      <c r="E156" s="37"/>
      <c r="F156" s="37"/>
      <c r="G156" s="37">
        <v>120</v>
      </c>
      <c r="H156" s="37"/>
      <c r="I156" s="37"/>
      <c r="J156" s="80"/>
      <c r="L156" s="5"/>
      <c r="M156" s="5"/>
      <c r="N156" s="5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 ht="15" x14ac:dyDescent="0.25">
      <c r="A157" s="110"/>
      <c r="B157" s="107"/>
      <c r="C157" s="75">
        <v>2023</v>
      </c>
      <c r="D157" s="72">
        <f t="shared" si="26"/>
        <v>0</v>
      </c>
      <c r="E157" s="72"/>
      <c r="F157" s="72"/>
      <c r="G157" s="72">
        <v>0</v>
      </c>
      <c r="H157" s="37"/>
      <c r="I157" s="37"/>
      <c r="J157" s="80"/>
      <c r="L157" s="5"/>
      <c r="M157" s="5"/>
      <c r="N157" s="5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 ht="15" x14ac:dyDescent="0.25">
      <c r="A158" s="110"/>
      <c r="B158" s="107"/>
      <c r="C158" s="17">
        <v>2024</v>
      </c>
      <c r="D158" s="37">
        <f t="shared" si="26"/>
        <v>12</v>
      </c>
      <c r="E158" s="37"/>
      <c r="F158" s="37"/>
      <c r="G158" s="37">
        <v>12</v>
      </c>
      <c r="H158" s="37"/>
      <c r="I158" s="37"/>
      <c r="J158" s="80"/>
      <c r="L158" s="5"/>
      <c r="M158" s="5"/>
      <c r="N158" s="5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 ht="15" x14ac:dyDescent="0.25">
      <c r="A159" s="111"/>
      <c r="B159" s="108"/>
      <c r="C159" s="17">
        <v>2025</v>
      </c>
      <c r="D159" s="37">
        <f t="shared" si="26"/>
        <v>12</v>
      </c>
      <c r="E159" s="37"/>
      <c r="F159" s="37"/>
      <c r="G159" s="37">
        <v>12</v>
      </c>
      <c r="H159" s="37"/>
      <c r="I159" s="37"/>
      <c r="J159" s="81"/>
      <c r="L159" s="5"/>
      <c r="M159" s="5"/>
      <c r="N159" s="5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 s="47" customFormat="1" ht="11.25" x14ac:dyDescent="0.2">
      <c r="A160" s="8"/>
      <c r="B160" s="54"/>
      <c r="C160" s="10"/>
      <c r="D160" s="64"/>
      <c r="E160" s="64"/>
      <c r="F160" s="64"/>
      <c r="G160" s="64"/>
      <c r="H160" s="64"/>
      <c r="I160" s="64"/>
      <c r="J160" s="59"/>
      <c r="L160" s="12"/>
      <c r="M160" s="12"/>
      <c r="N160" s="12"/>
      <c r="O160" s="46"/>
      <c r="P160" s="46"/>
      <c r="Q160" s="46"/>
      <c r="R160" s="46"/>
      <c r="S160" s="46"/>
      <c r="T160" s="46"/>
      <c r="U160" s="46"/>
      <c r="V160" s="46"/>
      <c r="W160" s="46"/>
      <c r="X160" s="46"/>
    </row>
    <row r="161" spans="1:24" ht="13.9" customHeight="1" x14ac:dyDescent="0.25">
      <c r="A161" s="109" t="s">
        <v>72</v>
      </c>
      <c r="B161" s="106" t="s">
        <v>53</v>
      </c>
      <c r="C161" s="17" t="s">
        <v>18</v>
      </c>
      <c r="D161" s="36">
        <f t="shared" ref="D161:I161" si="27">D162+D163+D164+D165+D166+D167+D168+D169+D170</f>
        <v>2822.73</v>
      </c>
      <c r="E161" s="36">
        <f t="shared" si="27"/>
        <v>0</v>
      </c>
      <c r="F161" s="36">
        <f t="shared" si="27"/>
        <v>0</v>
      </c>
      <c r="G161" s="36">
        <f t="shared" si="27"/>
        <v>2822.73</v>
      </c>
      <c r="H161" s="36">
        <f t="shared" si="27"/>
        <v>0</v>
      </c>
      <c r="I161" s="36">
        <f t="shared" si="27"/>
        <v>0</v>
      </c>
      <c r="J161" s="79" t="s">
        <v>14</v>
      </c>
      <c r="L161" s="5"/>
      <c r="M161" s="5"/>
      <c r="N161" s="5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 ht="15" x14ac:dyDescent="0.25">
      <c r="A162" s="110"/>
      <c r="B162" s="107"/>
      <c r="C162" s="17">
        <v>2017</v>
      </c>
      <c r="D162" s="37">
        <f t="shared" ref="D162:D170" si="28">E162+F162+G162+H162+I162</f>
        <v>300</v>
      </c>
      <c r="E162" s="37"/>
      <c r="F162" s="37"/>
      <c r="G162" s="37">
        <v>300</v>
      </c>
      <c r="H162" s="37"/>
      <c r="I162" s="37"/>
      <c r="J162" s="80"/>
      <c r="L162" s="5"/>
      <c r="M162" s="5"/>
      <c r="N162" s="5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 ht="15" x14ac:dyDescent="0.25">
      <c r="A163" s="110"/>
      <c r="B163" s="107"/>
      <c r="C163" s="17">
        <v>2018</v>
      </c>
      <c r="D163" s="37">
        <f t="shared" si="28"/>
        <v>319.39999999999998</v>
      </c>
      <c r="E163" s="37"/>
      <c r="F163" s="37"/>
      <c r="G163" s="37">
        <v>319.39999999999998</v>
      </c>
      <c r="H163" s="37"/>
      <c r="I163" s="37"/>
      <c r="J163" s="80"/>
      <c r="L163" s="5"/>
      <c r="M163" s="5"/>
      <c r="N163" s="5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 ht="15" x14ac:dyDescent="0.25">
      <c r="A164" s="110"/>
      <c r="B164" s="107"/>
      <c r="C164" s="17">
        <v>2019</v>
      </c>
      <c r="D164" s="37">
        <f t="shared" si="28"/>
        <v>320</v>
      </c>
      <c r="E164" s="37"/>
      <c r="F164" s="37"/>
      <c r="G164" s="37">
        <v>320</v>
      </c>
      <c r="H164" s="37"/>
      <c r="I164" s="37"/>
      <c r="J164" s="80"/>
      <c r="L164" s="5"/>
      <c r="M164" s="5"/>
      <c r="N164" s="5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 ht="15" x14ac:dyDescent="0.25">
      <c r="A165" s="110"/>
      <c r="B165" s="107"/>
      <c r="C165" s="17">
        <v>2020</v>
      </c>
      <c r="D165" s="37">
        <f t="shared" si="28"/>
        <v>320</v>
      </c>
      <c r="E165" s="37"/>
      <c r="F165" s="37"/>
      <c r="G165" s="37">
        <v>320</v>
      </c>
      <c r="H165" s="37"/>
      <c r="I165" s="37"/>
      <c r="J165" s="80"/>
      <c r="L165" s="5"/>
      <c r="M165" s="5"/>
      <c r="N165" s="5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 ht="15" x14ac:dyDescent="0.25">
      <c r="A166" s="110"/>
      <c r="B166" s="107"/>
      <c r="C166" s="17">
        <v>2021</v>
      </c>
      <c r="D166" s="37">
        <f t="shared" si="28"/>
        <v>320</v>
      </c>
      <c r="E166" s="37"/>
      <c r="F166" s="37"/>
      <c r="G166" s="37">
        <v>320</v>
      </c>
      <c r="H166" s="37"/>
      <c r="I166" s="37"/>
      <c r="J166" s="80"/>
      <c r="L166" s="5"/>
      <c r="M166" s="5"/>
      <c r="N166" s="5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 ht="15" x14ac:dyDescent="0.25">
      <c r="A167" s="110"/>
      <c r="B167" s="107"/>
      <c r="C167" s="17">
        <v>2022</v>
      </c>
      <c r="D167" s="37">
        <f t="shared" si="28"/>
        <v>283.33</v>
      </c>
      <c r="E167" s="37"/>
      <c r="F167" s="37"/>
      <c r="G167" s="37">
        <v>283.33</v>
      </c>
      <c r="H167" s="37"/>
      <c r="I167" s="37"/>
      <c r="J167" s="80"/>
      <c r="L167" s="5"/>
      <c r="M167" s="5"/>
      <c r="N167" s="5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 ht="15" x14ac:dyDescent="0.25">
      <c r="A168" s="110"/>
      <c r="B168" s="107"/>
      <c r="C168" s="17">
        <v>2023</v>
      </c>
      <c r="D168" s="37">
        <f t="shared" si="28"/>
        <v>320</v>
      </c>
      <c r="E168" s="37"/>
      <c r="F168" s="37"/>
      <c r="G168" s="37">
        <v>320</v>
      </c>
      <c r="H168" s="37"/>
      <c r="I168" s="37"/>
      <c r="J168" s="80"/>
      <c r="L168" s="5"/>
      <c r="M168" s="5"/>
      <c r="N168" s="5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 ht="15" x14ac:dyDescent="0.25">
      <c r="A169" s="110"/>
      <c r="B169" s="107"/>
      <c r="C169" s="17">
        <v>2024</v>
      </c>
      <c r="D169" s="37">
        <f t="shared" si="28"/>
        <v>320</v>
      </c>
      <c r="E169" s="37"/>
      <c r="F169" s="37"/>
      <c r="G169" s="37">
        <v>320</v>
      </c>
      <c r="H169" s="37"/>
      <c r="I169" s="37"/>
      <c r="J169" s="80"/>
      <c r="L169" s="5"/>
      <c r="M169" s="5"/>
      <c r="N169" s="5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 ht="15" x14ac:dyDescent="0.25">
      <c r="A170" s="111"/>
      <c r="B170" s="108"/>
      <c r="C170" s="17">
        <v>2025</v>
      </c>
      <c r="D170" s="37">
        <f t="shared" si="28"/>
        <v>320</v>
      </c>
      <c r="E170" s="37"/>
      <c r="F170" s="37"/>
      <c r="G170" s="37">
        <v>320</v>
      </c>
      <c r="H170" s="37"/>
      <c r="I170" s="37"/>
      <c r="J170" s="81"/>
      <c r="L170" s="5"/>
      <c r="M170" s="5"/>
      <c r="N170" s="5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 s="47" customFormat="1" ht="11.25" x14ac:dyDescent="0.2">
      <c r="A171" s="8"/>
      <c r="B171" s="54"/>
      <c r="C171" s="10"/>
      <c r="D171" s="64"/>
      <c r="E171" s="64"/>
      <c r="F171" s="64"/>
      <c r="G171" s="64"/>
      <c r="H171" s="64"/>
      <c r="I171" s="64"/>
      <c r="J171" s="59"/>
      <c r="L171" s="12"/>
      <c r="M171" s="12"/>
      <c r="N171" s="12"/>
      <c r="O171" s="46"/>
      <c r="P171" s="46"/>
      <c r="Q171" s="46"/>
      <c r="R171" s="46"/>
      <c r="S171" s="46"/>
      <c r="T171" s="46"/>
      <c r="U171" s="46"/>
      <c r="V171" s="46"/>
      <c r="W171" s="46"/>
      <c r="X171" s="46"/>
    </row>
    <row r="172" spans="1:24" ht="13.9" customHeight="1" x14ac:dyDescent="0.25">
      <c r="A172" s="109" t="s">
        <v>73</v>
      </c>
      <c r="B172" s="106" t="s">
        <v>54</v>
      </c>
      <c r="C172" s="17" t="s">
        <v>18</v>
      </c>
      <c r="D172" s="36">
        <f t="shared" ref="D172:I172" si="29">D173+D174+D175+D176+D177+D178+D179+D180+D181</f>
        <v>30</v>
      </c>
      <c r="E172" s="36">
        <f t="shared" si="29"/>
        <v>0</v>
      </c>
      <c r="F172" s="36">
        <f t="shared" si="29"/>
        <v>0</v>
      </c>
      <c r="G172" s="36">
        <f t="shared" si="29"/>
        <v>30</v>
      </c>
      <c r="H172" s="36">
        <f t="shared" si="29"/>
        <v>0</v>
      </c>
      <c r="I172" s="36">
        <f t="shared" si="29"/>
        <v>0</v>
      </c>
      <c r="J172" s="79" t="s">
        <v>14</v>
      </c>
      <c r="L172" s="5"/>
      <c r="M172" s="5"/>
      <c r="N172" s="5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 ht="15" x14ac:dyDescent="0.25">
      <c r="A173" s="110"/>
      <c r="B173" s="107"/>
      <c r="C173" s="17">
        <v>2017</v>
      </c>
      <c r="D173" s="37">
        <f t="shared" ref="D173:D181" si="30">E173+F173+G173+H173+I173</f>
        <v>30</v>
      </c>
      <c r="E173" s="37"/>
      <c r="F173" s="37"/>
      <c r="G173" s="37">
        <v>30</v>
      </c>
      <c r="H173" s="37"/>
      <c r="I173" s="37"/>
      <c r="J173" s="80"/>
      <c r="L173" s="5"/>
      <c r="M173" s="5"/>
      <c r="N173" s="5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 ht="15" x14ac:dyDescent="0.25">
      <c r="A174" s="110"/>
      <c r="B174" s="107"/>
      <c r="C174" s="17">
        <v>2018</v>
      </c>
      <c r="D174" s="37">
        <f t="shared" si="30"/>
        <v>0</v>
      </c>
      <c r="E174" s="37"/>
      <c r="F174" s="37"/>
      <c r="G174" s="37">
        <v>0</v>
      </c>
      <c r="H174" s="37"/>
      <c r="I174" s="37"/>
      <c r="J174" s="80"/>
      <c r="L174" s="5"/>
      <c r="M174" s="5"/>
      <c r="N174" s="5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 ht="15" x14ac:dyDescent="0.25">
      <c r="A175" s="110"/>
      <c r="B175" s="107"/>
      <c r="C175" s="17">
        <v>2019</v>
      </c>
      <c r="D175" s="37">
        <f t="shared" si="30"/>
        <v>0</v>
      </c>
      <c r="E175" s="37"/>
      <c r="F175" s="37"/>
      <c r="G175" s="37">
        <v>0</v>
      </c>
      <c r="H175" s="37"/>
      <c r="I175" s="37"/>
      <c r="J175" s="80"/>
      <c r="L175" s="5"/>
      <c r="M175" s="5"/>
      <c r="N175" s="5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 ht="15" x14ac:dyDescent="0.25">
      <c r="A176" s="110"/>
      <c r="B176" s="107"/>
      <c r="C176" s="17">
        <v>2020</v>
      </c>
      <c r="D176" s="37">
        <f t="shared" si="30"/>
        <v>0</v>
      </c>
      <c r="E176" s="37"/>
      <c r="F176" s="37"/>
      <c r="G176" s="37">
        <v>0</v>
      </c>
      <c r="H176" s="37"/>
      <c r="I176" s="37"/>
      <c r="J176" s="80"/>
      <c r="L176" s="5"/>
      <c r="M176" s="5"/>
      <c r="N176" s="5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 ht="15" x14ac:dyDescent="0.25">
      <c r="A177" s="110"/>
      <c r="B177" s="107"/>
      <c r="C177" s="17">
        <v>2021</v>
      </c>
      <c r="D177" s="37">
        <f t="shared" si="30"/>
        <v>0</v>
      </c>
      <c r="E177" s="37"/>
      <c r="F177" s="37"/>
      <c r="G177" s="37">
        <v>0</v>
      </c>
      <c r="H177" s="37"/>
      <c r="I177" s="37"/>
      <c r="J177" s="80"/>
      <c r="L177" s="5"/>
      <c r="M177" s="5"/>
      <c r="N177" s="5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 ht="15" x14ac:dyDescent="0.25">
      <c r="A178" s="110"/>
      <c r="B178" s="107"/>
      <c r="C178" s="17">
        <v>2022</v>
      </c>
      <c r="D178" s="37">
        <f t="shared" si="30"/>
        <v>0</v>
      </c>
      <c r="E178" s="37"/>
      <c r="F178" s="37"/>
      <c r="G178" s="37">
        <v>0</v>
      </c>
      <c r="H178" s="37"/>
      <c r="I178" s="37"/>
      <c r="J178" s="80"/>
      <c r="L178" s="5"/>
      <c r="M178" s="5"/>
      <c r="N178" s="5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 ht="15" x14ac:dyDescent="0.25">
      <c r="A179" s="110"/>
      <c r="B179" s="107"/>
      <c r="C179" s="17">
        <v>2023</v>
      </c>
      <c r="D179" s="37">
        <f t="shared" si="30"/>
        <v>0</v>
      </c>
      <c r="E179" s="37"/>
      <c r="F179" s="37"/>
      <c r="G179" s="37">
        <v>0</v>
      </c>
      <c r="H179" s="37"/>
      <c r="I179" s="37"/>
      <c r="J179" s="80"/>
      <c r="L179" s="5"/>
      <c r="M179" s="5"/>
      <c r="N179" s="5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 ht="15" x14ac:dyDescent="0.25">
      <c r="A180" s="110"/>
      <c r="B180" s="107"/>
      <c r="C180" s="17">
        <v>2024</v>
      </c>
      <c r="D180" s="37">
        <f t="shared" si="30"/>
        <v>0</v>
      </c>
      <c r="E180" s="37"/>
      <c r="F180" s="37"/>
      <c r="G180" s="37">
        <v>0</v>
      </c>
      <c r="H180" s="37"/>
      <c r="I180" s="37"/>
      <c r="J180" s="80"/>
      <c r="L180" s="5"/>
      <c r="M180" s="5"/>
      <c r="N180" s="5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 ht="15" x14ac:dyDescent="0.25">
      <c r="A181" s="111"/>
      <c r="B181" s="108"/>
      <c r="C181" s="17">
        <v>2025</v>
      </c>
      <c r="D181" s="37">
        <f t="shared" si="30"/>
        <v>0</v>
      </c>
      <c r="E181" s="37"/>
      <c r="F181" s="37"/>
      <c r="G181" s="37">
        <v>0</v>
      </c>
      <c r="H181" s="37"/>
      <c r="I181" s="37"/>
      <c r="J181" s="81"/>
      <c r="L181" s="5"/>
      <c r="M181" s="5"/>
      <c r="N181" s="5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 s="47" customFormat="1" ht="11.25" x14ac:dyDescent="0.2">
      <c r="A182" s="8"/>
      <c r="B182" s="54"/>
      <c r="C182" s="10"/>
      <c r="D182" s="64"/>
      <c r="E182" s="64"/>
      <c r="F182" s="64"/>
      <c r="G182" s="64"/>
      <c r="H182" s="64"/>
      <c r="I182" s="64"/>
      <c r="J182" s="59"/>
      <c r="L182" s="12"/>
      <c r="M182" s="12"/>
      <c r="N182" s="12"/>
      <c r="O182" s="46"/>
      <c r="P182" s="46"/>
      <c r="Q182" s="46"/>
      <c r="R182" s="46"/>
      <c r="S182" s="46"/>
      <c r="T182" s="46"/>
      <c r="U182" s="46"/>
      <c r="V182" s="46"/>
      <c r="W182" s="46"/>
      <c r="X182" s="46"/>
    </row>
    <row r="183" spans="1:24" ht="13.9" customHeight="1" x14ac:dyDescent="0.25">
      <c r="A183" s="109" t="s">
        <v>74</v>
      </c>
      <c r="B183" s="106" t="s">
        <v>59</v>
      </c>
      <c r="C183" s="17" t="s">
        <v>18</v>
      </c>
      <c r="D183" s="36">
        <f t="shared" ref="D183:I183" si="31">D184+D185+D186+D187+D188+D189+D190+D191+D192</f>
        <v>30</v>
      </c>
      <c r="E183" s="36">
        <f t="shared" si="31"/>
        <v>0</v>
      </c>
      <c r="F183" s="36">
        <f t="shared" si="31"/>
        <v>0</v>
      </c>
      <c r="G183" s="36">
        <f t="shared" si="31"/>
        <v>30</v>
      </c>
      <c r="H183" s="36">
        <f t="shared" si="31"/>
        <v>0</v>
      </c>
      <c r="I183" s="36">
        <f t="shared" si="31"/>
        <v>0</v>
      </c>
      <c r="J183" s="79" t="s">
        <v>14</v>
      </c>
      <c r="L183" s="5"/>
      <c r="M183" s="5"/>
      <c r="N183" s="5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 ht="15" x14ac:dyDescent="0.25">
      <c r="A184" s="110"/>
      <c r="B184" s="107"/>
      <c r="C184" s="17">
        <v>2017</v>
      </c>
      <c r="D184" s="37">
        <f t="shared" ref="D184:D192" si="32">E184+F184+G184+H184+I184</f>
        <v>0</v>
      </c>
      <c r="E184" s="37"/>
      <c r="F184" s="37"/>
      <c r="G184" s="37">
        <v>0</v>
      </c>
      <c r="H184" s="37"/>
      <c r="I184" s="37"/>
      <c r="J184" s="80"/>
      <c r="L184" s="5"/>
      <c r="M184" s="5"/>
      <c r="N184" s="5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 ht="15" x14ac:dyDescent="0.25">
      <c r="A185" s="110"/>
      <c r="B185" s="107"/>
      <c r="C185" s="17">
        <v>2018</v>
      </c>
      <c r="D185" s="37">
        <f t="shared" si="32"/>
        <v>0</v>
      </c>
      <c r="E185" s="37"/>
      <c r="F185" s="37"/>
      <c r="G185" s="37">
        <v>0</v>
      </c>
      <c r="H185" s="37"/>
      <c r="I185" s="37"/>
      <c r="J185" s="80"/>
      <c r="L185" s="5"/>
      <c r="M185" s="5"/>
      <c r="N185" s="5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 ht="15" x14ac:dyDescent="0.25">
      <c r="A186" s="110"/>
      <c r="B186" s="107"/>
      <c r="C186" s="17">
        <v>2019</v>
      </c>
      <c r="D186" s="37">
        <f t="shared" si="32"/>
        <v>0</v>
      </c>
      <c r="E186" s="37"/>
      <c r="F186" s="37"/>
      <c r="G186" s="37">
        <v>0</v>
      </c>
      <c r="H186" s="37"/>
      <c r="I186" s="37"/>
      <c r="J186" s="80"/>
      <c r="L186" s="5"/>
      <c r="M186" s="5"/>
      <c r="N186" s="5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 ht="15" x14ac:dyDescent="0.25">
      <c r="A187" s="110"/>
      <c r="B187" s="107"/>
      <c r="C187" s="17">
        <v>2020</v>
      </c>
      <c r="D187" s="37">
        <f t="shared" si="32"/>
        <v>0</v>
      </c>
      <c r="E187" s="37"/>
      <c r="F187" s="37"/>
      <c r="G187" s="37">
        <v>0</v>
      </c>
      <c r="H187" s="37"/>
      <c r="I187" s="37"/>
      <c r="J187" s="80"/>
      <c r="L187" s="5"/>
      <c r="M187" s="5"/>
      <c r="N187" s="5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spans="1:24" ht="15" x14ac:dyDescent="0.25">
      <c r="A188" s="110"/>
      <c r="B188" s="107"/>
      <c r="C188" s="17">
        <v>2021</v>
      </c>
      <c r="D188" s="37">
        <f t="shared" si="32"/>
        <v>0</v>
      </c>
      <c r="E188" s="37"/>
      <c r="F188" s="37"/>
      <c r="G188" s="37">
        <v>0</v>
      </c>
      <c r="H188" s="37"/>
      <c r="I188" s="37"/>
      <c r="J188" s="80"/>
      <c r="L188" s="5"/>
      <c r="M188" s="5"/>
      <c r="N188" s="5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spans="1:24" ht="15" x14ac:dyDescent="0.25">
      <c r="A189" s="110"/>
      <c r="B189" s="107"/>
      <c r="C189" s="17">
        <v>2022</v>
      </c>
      <c r="D189" s="37">
        <f t="shared" si="32"/>
        <v>0</v>
      </c>
      <c r="E189" s="37"/>
      <c r="F189" s="37"/>
      <c r="G189" s="37">
        <v>0</v>
      </c>
      <c r="H189" s="37"/>
      <c r="I189" s="37"/>
      <c r="J189" s="80"/>
      <c r="L189" s="5"/>
      <c r="M189" s="5"/>
      <c r="N189" s="5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spans="1:24" ht="15" x14ac:dyDescent="0.25">
      <c r="A190" s="110"/>
      <c r="B190" s="107"/>
      <c r="C190" s="17">
        <v>2023</v>
      </c>
      <c r="D190" s="37">
        <f t="shared" si="32"/>
        <v>0</v>
      </c>
      <c r="E190" s="37"/>
      <c r="F190" s="37"/>
      <c r="G190" s="37">
        <v>0</v>
      </c>
      <c r="H190" s="37"/>
      <c r="I190" s="37"/>
      <c r="J190" s="80"/>
      <c r="L190" s="5"/>
      <c r="M190" s="5"/>
      <c r="N190" s="5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spans="1:24" ht="15" x14ac:dyDescent="0.25">
      <c r="A191" s="110"/>
      <c r="B191" s="107"/>
      <c r="C191" s="17">
        <v>2024</v>
      </c>
      <c r="D191" s="37">
        <f t="shared" si="32"/>
        <v>15</v>
      </c>
      <c r="E191" s="37"/>
      <c r="F191" s="37"/>
      <c r="G191" s="37">
        <v>15</v>
      </c>
      <c r="H191" s="37"/>
      <c r="I191" s="37"/>
      <c r="J191" s="80"/>
      <c r="L191" s="5"/>
      <c r="M191" s="5"/>
      <c r="N191" s="5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spans="1:24" ht="15" x14ac:dyDescent="0.25">
      <c r="A192" s="111"/>
      <c r="B192" s="108"/>
      <c r="C192" s="17">
        <v>2025</v>
      </c>
      <c r="D192" s="37">
        <f t="shared" si="32"/>
        <v>15</v>
      </c>
      <c r="E192" s="37"/>
      <c r="F192" s="37"/>
      <c r="G192" s="37">
        <v>15</v>
      </c>
      <c r="H192" s="37"/>
      <c r="I192" s="37"/>
      <c r="J192" s="81"/>
      <c r="L192" s="5"/>
      <c r="M192" s="5"/>
      <c r="N192" s="5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spans="1:24" s="47" customFormat="1" ht="11.25" x14ac:dyDescent="0.2">
      <c r="A193" s="8"/>
      <c r="B193" s="54"/>
      <c r="C193" s="10"/>
      <c r="D193" s="64"/>
      <c r="E193" s="64"/>
      <c r="F193" s="64"/>
      <c r="G193" s="64"/>
      <c r="H193" s="64"/>
      <c r="I193" s="64"/>
      <c r="J193" s="59"/>
      <c r="L193" s="12"/>
      <c r="M193" s="12"/>
      <c r="N193" s="12"/>
      <c r="O193" s="46"/>
      <c r="P193" s="46"/>
      <c r="Q193" s="46"/>
      <c r="R193" s="46"/>
      <c r="S193" s="46"/>
      <c r="T193" s="46"/>
      <c r="U193" s="46"/>
      <c r="V193" s="46"/>
      <c r="W193" s="46"/>
      <c r="X193" s="46"/>
    </row>
    <row r="194" spans="1:24" ht="13.9" customHeight="1" x14ac:dyDescent="0.25">
      <c r="A194" s="109" t="s">
        <v>45</v>
      </c>
      <c r="B194" s="106" t="s">
        <v>40</v>
      </c>
      <c r="C194" s="17" t="s">
        <v>18</v>
      </c>
      <c r="D194" s="36">
        <f t="shared" ref="D194:I194" si="33">D195+D196+D197+D198+D199+D200+D201+D202+D203</f>
        <v>671.14</v>
      </c>
      <c r="E194" s="36">
        <f t="shared" si="33"/>
        <v>0</v>
      </c>
      <c r="F194" s="36">
        <f t="shared" si="33"/>
        <v>0</v>
      </c>
      <c r="G194" s="36">
        <f t="shared" si="33"/>
        <v>671.14</v>
      </c>
      <c r="H194" s="36">
        <f t="shared" si="33"/>
        <v>0</v>
      </c>
      <c r="I194" s="36">
        <f t="shared" si="33"/>
        <v>0</v>
      </c>
      <c r="J194" s="79" t="s">
        <v>14</v>
      </c>
      <c r="L194" s="5"/>
      <c r="M194" s="5"/>
      <c r="N194" s="5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spans="1:24" ht="15" x14ac:dyDescent="0.25">
      <c r="A195" s="110"/>
      <c r="B195" s="107"/>
      <c r="C195" s="17">
        <v>2017</v>
      </c>
      <c r="D195" s="37">
        <f t="shared" ref="D195:D203" si="34">E195+F195+G195+H195+I195</f>
        <v>155</v>
      </c>
      <c r="E195" s="37"/>
      <c r="F195" s="37"/>
      <c r="G195" s="37">
        <f>G206+G217</f>
        <v>155</v>
      </c>
      <c r="H195" s="37"/>
      <c r="I195" s="37"/>
      <c r="J195" s="80"/>
      <c r="L195" s="5"/>
      <c r="M195" s="5"/>
      <c r="N195" s="5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spans="1:24" ht="15" x14ac:dyDescent="0.25">
      <c r="A196" s="110"/>
      <c r="B196" s="107"/>
      <c r="C196" s="17">
        <v>2018</v>
      </c>
      <c r="D196" s="37">
        <f t="shared" si="34"/>
        <v>81.14</v>
      </c>
      <c r="E196" s="37"/>
      <c r="F196" s="37"/>
      <c r="G196" s="37">
        <f t="shared" ref="G196:G203" si="35">G207+G218</f>
        <v>81.14</v>
      </c>
      <c r="H196" s="37"/>
      <c r="I196" s="37"/>
      <c r="J196" s="80"/>
      <c r="L196" s="5"/>
      <c r="M196" s="5"/>
      <c r="N196" s="5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spans="1:24" ht="15" x14ac:dyDescent="0.25">
      <c r="A197" s="110"/>
      <c r="B197" s="107"/>
      <c r="C197" s="17">
        <v>2019</v>
      </c>
      <c r="D197" s="37">
        <f t="shared" si="34"/>
        <v>125</v>
      </c>
      <c r="E197" s="37"/>
      <c r="F197" s="37"/>
      <c r="G197" s="37">
        <f t="shared" si="35"/>
        <v>125</v>
      </c>
      <c r="H197" s="37"/>
      <c r="I197" s="37"/>
      <c r="J197" s="80"/>
      <c r="L197" s="5"/>
      <c r="M197" s="5"/>
      <c r="N197" s="5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spans="1:24" ht="15" x14ac:dyDescent="0.25">
      <c r="A198" s="110"/>
      <c r="B198" s="107"/>
      <c r="C198" s="17">
        <v>2020</v>
      </c>
      <c r="D198" s="37">
        <f t="shared" si="34"/>
        <v>0</v>
      </c>
      <c r="E198" s="37"/>
      <c r="F198" s="37"/>
      <c r="G198" s="37">
        <f t="shared" si="35"/>
        <v>0</v>
      </c>
      <c r="H198" s="37"/>
      <c r="I198" s="37"/>
      <c r="J198" s="80"/>
      <c r="L198" s="5"/>
      <c r="M198" s="5"/>
      <c r="N198" s="5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spans="1:24" ht="15" x14ac:dyDescent="0.25">
      <c r="A199" s="110"/>
      <c r="B199" s="107"/>
      <c r="C199" s="17">
        <v>2021</v>
      </c>
      <c r="D199" s="37">
        <f t="shared" si="34"/>
        <v>0</v>
      </c>
      <c r="E199" s="37"/>
      <c r="F199" s="37"/>
      <c r="G199" s="37">
        <f>G210+G221</f>
        <v>0</v>
      </c>
      <c r="H199" s="37"/>
      <c r="I199" s="37"/>
      <c r="J199" s="80"/>
      <c r="L199" s="5"/>
      <c r="M199" s="5"/>
      <c r="N199" s="5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spans="1:24" ht="15" x14ac:dyDescent="0.25">
      <c r="A200" s="110"/>
      <c r="B200" s="107"/>
      <c r="C200" s="17">
        <v>2022</v>
      </c>
      <c r="D200" s="37">
        <f t="shared" si="34"/>
        <v>0</v>
      </c>
      <c r="E200" s="37"/>
      <c r="F200" s="37"/>
      <c r="G200" s="37">
        <f t="shared" si="35"/>
        <v>0</v>
      </c>
      <c r="H200" s="37"/>
      <c r="I200" s="37"/>
      <c r="J200" s="80"/>
      <c r="L200" s="5"/>
      <c r="M200" s="5"/>
      <c r="N200" s="5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spans="1:24" ht="15" x14ac:dyDescent="0.25">
      <c r="A201" s="110"/>
      <c r="B201" s="107"/>
      <c r="C201" s="17">
        <v>2023</v>
      </c>
      <c r="D201" s="37">
        <f>E201+F201+G201+H201+I201</f>
        <v>0</v>
      </c>
      <c r="E201" s="37"/>
      <c r="F201" s="37"/>
      <c r="G201" s="37">
        <f t="shared" si="35"/>
        <v>0</v>
      </c>
      <c r="H201" s="37"/>
      <c r="I201" s="37"/>
      <c r="J201" s="80"/>
      <c r="L201" s="5"/>
      <c r="M201" s="5"/>
      <c r="N201" s="5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pans="1:24" ht="15" x14ac:dyDescent="0.25">
      <c r="A202" s="110"/>
      <c r="B202" s="107"/>
      <c r="C202" s="17">
        <v>2024</v>
      </c>
      <c r="D202" s="37">
        <f t="shared" si="34"/>
        <v>155</v>
      </c>
      <c r="E202" s="37"/>
      <c r="F202" s="37"/>
      <c r="G202" s="37">
        <f t="shared" si="35"/>
        <v>155</v>
      </c>
      <c r="H202" s="37"/>
      <c r="I202" s="37"/>
      <c r="J202" s="80"/>
      <c r="L202" s="5"/>
      <c r="M202" s="5"/>
      <c r="N202" s="5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spans="1:24" ht="15" x14ac:dyDescent="0.25">
      <c r="A203" s="111"/>
      <c r="B203" s="108"/>
      <c r="C203" s="17">
        <v>2025</v>
      </c>
      <c r="D203" s="37">
        <f t="shared" si="34"/>
        <v>155</v>
      </c>
      <c r="E203" s="37"/>
      <c r="F203" s="37"/>
      <c r="G203" s="37">
        <f t="shared" si="35"/>
        <v>155</v>
      </c>
      <c r="H203" s="37"/>
      <c r="I203" s="37"/>
      <c r="J203" s="81"/>
      <c r="L203" s="5"/>
      <c r="M203" s="5"/>
      <c r="N203" s="5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spans="1:24" s="47" customFormat="1" ht="11.25" x14ac:dyDescent="0.2">
      <c r="A204" s="8"/>
      <c r="B204" s="54"/>
      <c r="C204" s="10"/>
      <c r="D204" s="64"/>
      <c r="E204" s="64"/>
      <c r="F204" s="64"/>
      <c r="G204" s="64"/>
      <c r="H204" s="64"/>
      <c r="I204" s="64"/>
      <c r="J204" s="59"/>
      <c r="L204" s="12"/>
      <c r="M204" s="12"/>
      <c r="N204" s="12"/>
      <c r="O204" s="46"/>
      <c r="P204" s="46"/>
      <c r="Q204" s="46"/>
      <c r="R204" s="46"/>
      <c r="S204" s="46"/>
      <c r="T204" s="46"/>
      <c r="U204" s="46"/>
      <c r="V204" s="46"/>
      <c r="W204" s="46"/>
      <c r="X204" s="46"/>
    </row>
    <row r="205" spans="1:24" ht="13.9" customHeight="1" x14ac:dyDescent="0.25">
      <c r="A205" s="109" t="s">
        <v>75</v>
      </c>
      <c r="B205" s="106" t="s">
        <v>61</v>
      </c>
      <c r="C205" s="17" t="s">
        <v>18</v>
      </c>
      <c r="D205" s="36">
        <f t="shared" ref="D205:I205" si="36">D206+D207+D208+D209+D210+D211+D212+D213+D214</f>
        <v>151.13999999999999</v>
      </c>
      <c r="E205" s="36">
        <f t="shared" si="36"/>
        <v>0</v>
      </c>
      <c r="F205" s="36">
        <f t="shared" si="36"/>
        <v>0</v>
      </c>
      <c r="G205" s="36">
        <f t="shared" si="36"/>
        <v>151.13999999999999</v>
      </c>
      <c r="H205" s="36">
        <f t="shared" si="36"/>
        <v>0</v>
      </c>
      <c r="I205" s="36">
        <f t="shared" si="36"/>
        <v>0</v>
      </c>
      <c r="J205" s="79" t="s">
        <v>14</v>
      </c>
      <c r="L205" s="5"/>
      <c r="M205" s="5"/>
      <c r="N205" s="5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spans="1:24" ht="15" x14ac:dyDescent="0.25">
      <c r="A206" s="110"/>
      <c r="B206" s="107"/>
      <c r="C206" s="17">
        <v>2017</v>
      </c>
      <c r="D206" s="37">
        <f t="shared" ref="D206:D214" si="37">E206+F206+G206+H206+I206</f>
        <v>80</v>
      </c>
      <c r="E206" s="37"/>
      <c r="F206" s="37"/>
      <c r="G206" s="37">
        <v>80</v>
      </c>
      <c r="H206" s="37"/>
      <c r="I206" s="37"/>
      <c r="J206" s="80"/>
      <c r="L206" s="5"/>
      <c r="M206" s="5"/>
      <c r="N206" s="5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spans="1:24" ht="15" x14ac:dyDescent="0.25">
      <c r="A207" s="110"/>
      <c r="B207" s="107"/>
      <c r="C207" s="17">
        <v>2018</v>
      </c>
      <c r="D207" s="37">
        <f t="shared" si="37"/>
        <v>21.14</v>
      </c>
      <c r="E207" s="37"/>
      <c r="F207" s="37"/>
      <c r="G207" s="37">
        <v>21.14</v>
      </c>
      <c r="H207" s="37"/>
      <c r="I207" s="37"/>
      <c r="J207" s="80"/>
      <c r="L207" s="5"/>
      <c r="M207" s="5"/>
      <c r="N207" s="5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spans="1:24" ht="15" x14ac:dyDescent="0.25">
      <c r="A208" s="110"/>
      <c r="B208" s="107"/>
      <c r="C208" s="17">
        <v>2019</v>
      </c>
      <c r="D208" s="37">
        <f t="shared" si="37"/>
        <v>50</v>
      </c>
      <c r="E208" s="37"/>
      <c r="F208" s="37"/>
      <c r="G208" s="37">
        <v>50</v>
      </c>
      <c r="H208" s="37"/>
      <c r="I208" s="37"/>
      <c r="J208" s="80"/>
      <c r="L208" s="5"/>
      <c r="M208" s="5"/>
      <c r="N208" s="5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spans="1:24" ht="15" x14ac:dyDescent="0.25">
      <c r="A209" s="110"/>
      <c r="B209" s="107"/>
      <c r="C209" s="17">
        <v>2020</v>
      </c>
      <c r="D209" s="37">
        <f t="shared" si="37"/>
        <v>0</v>
      </c>
      <c r="E209" s="37"/>
      <c r="F209" s="37"/>
      <c r="G209" s="37">
        <v>0</v>
      </c>
      <c r="H209" s="37"/>
      <c r="I209" s="37"/>
      <c r="J209" s="80"/>
      <c r="L209" s="5"/>
      <c r="M209" s="5"/>
      <c r="N209" s="5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pans="1:24" ht="15" x14ac:dyDescent="0.25">
      <c r="A210" s="110"/>
      <c r="B210" s="107"/>
      <c r="C210" s="17">
        <v>2021</v>
      </c>
      <c r="D210" s="37">
        <f t="shared" si="37"/>
        <v>0</v>
      </c>
      <c r="E210" s="37"/>
      <c r="F210" s="37"/>
      <c r="G210" s="37">
        <v>0</v>
      </c>
      <c r="H210" s="37"/>
      <c r="I210" s="37"/>
      <c r="J210" s="80"/>
      <c r="L210" s="5"/>
      <c r="M210" s="5"/>
      <c r="N210" s="5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pans="1:24" ht="15" x14ac:dyDescent="0.25">
      <c r="A211" s="110"/>
      <c r="B211" s="107"/>
      <c r="C211" s="17">
        <v>2022</v>
      </c>
      <c r="D211" s="37">
        <f t="shared" si="37"/>
        <v>0</v>
      </c>
      <c r="E211" s="37"/>
      <c r="F211" s="37"/>
      <c r="G211" s="37">
        <v>0</v>
      </c>
      <c r="H211" s="37"/>
      <c r="I211" s="37"/>
      <c r="J211" s="80"/>
      <c r="L211" s="5"/>
      <c r="M211" s="5"/>
      <c r="N211" s="5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pans="1:24" ht="15" x14ac:dyDescent="0.25">
      <c r="A212" s="110"/>
      <c r="B212" s="107"/>
      <c r="C212" s="17">
        <v>2023</v>
      </c>
      <c r="D212" s="37">
        <f t="shared" si="37"/>
        <v>0</v>
      </c>
      <c r="E212" s="37"/>
      <c r="F212" s="37"/>
      <c r="G212" s="37">
        <v>0</v>
      </c>
      <c r="H212" s="37"/>
      <c r="I212" s="37"/>
      <c r="J212" s="80"/>
      <c r="L212" s="5"/>
      <c r="M212" s="5"/>
      <c r="N212" s="5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pans="1:24" ht="15" x14ac:dyDescent="0.25">
      <c r="A213" s="110"/>
      <c r="B213" s="107"/>
      <c r="C213" s="17">
        <v>2024</v>
      </c>
      <c r="D213" s="37">
        <f t="shared" si="37"/>
        <v>0</v>
      </c>
      <c r="E213" s="37"/>
      <c r="F213" s="37"/>
      <c r="G213" s="37">
        <v>0</v>
      </c>
      <c r="H213" s="37"/>
      <c r="I213" s="37"/>
      <c r="J213" s="80"/>
      <c r="L213" s="5"/>
      <c r="M213" s="5"/>
      <c r="N213" s="5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spans="1:24" ht="15" x14ac:dyDescent="0.25">
      <c r="A214" s="111"/>
      <c r="B214" s="108"/>
      <c r="C214" s="17">
        <v>2025</v>
      </c>
      <c r="D214" s="37">
        <f t="shared" si="37"/>
        <v>0</v>
      </c>
      <c r="E214" s="37"/>
      <c r="F214" s="37"/>
      <c r="G214" s="37">
        <v>0</v>
      </c>
      <c r="H214" s="37"/>
      <c r="I214" s="37"/>
      <c r="J214" s="81"/>
      <c r="L214" s="5"/>
      <c r="M214" s="5"/>
      <c r="N214" s="5"/>
      <c r="O214" s="6"/>
      <c r="P214" s="6"/>
      <c r="Q214" s="6"/>
      <c r="R214" s="6"/>
      <c r="S214" s="6"/>
      <c r="T214" s="6"/>
      <c r="U214" s="6"/>
      <c r="V214" s="6"/>
      <c r="W214" s="6"/>
      <c r="X214" s="6"/>
    </row>
    <row r="215" spans="1:24" s="47" customFormat="1" ht="11.25" x14ac:dyDescent="0.2">
      <c r="A215" s="8"/>
      <c r="B215" s="54"/>
      <c r="C215" s="10"/>
      <c r="D215" s="64"/>
      <c r="E215" s="64"/>
      <c r="F215" s="64"/>
      <c r="G215" s="64"/>
      <c r="H215" s="64"/>
      <c r="I215" s="64"/>
      <c r="J215" s="59"/>
      <c r="L215" s="12"/>
      <c r="M215" s="12"/>
      <c r="N215" s="12"/>
      <c r="O215" s="46"/>
      <c r="P215" s="46"/>
      <c r="Q215" s="46"/>
      <c r="R215" s="46"/>
      <c r="S215" s="46"/>
      <c r="T215" s="46"/>
      <c r="U215" s="46"/>
      <c r="V215" s="46"/>
      <c r="W215" s="46"/>
      <c r="X215" s="46"/>
    </row>
    <row r="216" spans="1:24" ht="13.9" customHeight="1" x14ac:dyDescent="0.25">
      <c r="A216" s="109" t="s">
        <v>76</v>
      </c>
      <c r="B216" s="106" t="s">
        <v>55</v>
      </c>
      <c r="C216" s="17" t="s">
        <v>18</v>
      </c>
      <c r="D216" s="36">
        <f t="shared" ref="D216:I216" si="38">D217+D218+D219+D220+D221+D222+D223+D224+D225</f>
        <v>520</v>
      </c>
      <c r="E216" s="36">
        <f t="shared" si="38"/>
        <v>0</v>
      </c>
      <c r="F216" s="36">
        <f t="shared" si="38"/>
        <v>0</v>
      </c>
      <c r="G216" s="36">
        <f t="shared" si="38"/>
        <v>520</v>
      </c>
      <c r="H216" s="36">
        <f t="shared" si="38"/>
        <v>0</v>
      </c>
      <c r="I216" s="36">
        <f t="shared" si="38"/>
        <v>0</v>
      </c>
      <c r="J216" s="79" t="s">
        <v>14</v>
      </c>
      <c r="L216" s="5"/>
      <c r="M216" s="5"/>
      <c r="N216" s="5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spans="1:24" ht="15" x14ac:dyDescent="0.25">
      <c r="A217" s="110"/>
      <c r="B217" s="107"/>
      <c r="C217" s="17">
        <v>2017</v>
      </c>
      <c r="D217" s="37">
        <f t="shared" ref="D217:D225" si="39">E217+F217+G217+H217+I217</f>
        <v>75</v>
      </c>
      <c r="E217" s="37"/>
      <c r="F217" s="37"/>
      <c r="G217" s="37">
        <v>75</v>
      </c>
      <c r="H217" s="37"/>
      <c r="I217" s="37"/>
      <c r="J217" s="80"/>
      <c r="L217" s="5"/>
      <c r="M217" s="5"/>
      <c r="N217" s="5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spans="1:24" ht="15" x14ac:dyDescent="0.25">
      <c r="A218" s="110"/>
      <c r="B218" s="107"/>
      <c r="C218" s="17">
        <v>2018</v>
      </c>
      <c r="D218" s="37">
        <f t="shared" si="39"/>
        <v>60</v>
      </c>
      <c r="E218" s="37"/>
      <c r="F218" s="37"/>
      <c r="G218" s="37">
        <v>60</v>
      </c>
      <c r="H218" s="37"/>
      <c r="I218" s="37"/>
      <c r="J218" s="80"/>
      <c r="L218" s="5"/>
      <c r="M218" s="5"/>
      <c r="N218" s="5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spans="1:24" ht="15" x14ac:dyDescent="0.25">
      <c r="A219" s="110"/>
      <c r="B219" s="107"/>
      <c r="C219" s="17">
        <v>2019</v>
      </c>
      <c r="D219" s="37">
        <f t="shared" si="39"/>
        <v>75</v>
      </c>
      <c r="E219" s="37"/>
      <c r="F219" s="37"/>
      <c r="G219" s="37">
        <v>75</v>
      </c>
      <c r="H219" s="37"/>
      <c r="I219" s="37"/>
      <c r="J219" s="80"/>
      <c r="L219" s="5"/>
      <c r="M219" s="5"/>
      <c r="N219" s="5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spans="1:24" ht="15" x14ac:dyDescent="0.25">
      <c r="A220" s="110"/>
      <c r="B220" s="107"/>
      <c r="C220" s="17">
        <v>2020</v>
      </c>
      <c r="D220" s="37">
        <f t="shared" si="39"/>
        <v>0</v>
      </c>
      <c r="E220" s="37"/>
      <c r="F220" s="37"/>
      <c r="G220" s="37">
        <v>0</v>
      </c>
      <c r="H220" s="37"/>
      <c r="I220" s="37"/>
      <c r="J220" s="80"/>
      <c r="L220" s="5"/>
      <c r="M220" s="5"/>
      <c r="N220" s="5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spans="1:24" ht="15" x14ac:dyDescent="0.25">
      <c r="A221" s="110"/>
      <c r="B221" s="107"/>
      <c r="C221" s="17">
        <v>2021</v>
      </c>
      <c r="D221" s="37">
        <f t="shared" si="39"/>
        <v>0</v>
      </c>
      <c r="E221" s="37"/>
      <c r="F221" s="37"/>
      <c r="G221" s="37">
        <v>0</v>
      </c>
      <c r="H221" s="37"/>
      <c r="I221" s="37"/>
      <c r="J221" s="80"/>
      <c r="L221" s="5"/>
      <c r="M221" s="5"/>
      <c r="N221" s="5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spans="1:24" ht="15" x14ac:dyDescent="0.25">
      <c r="A222" s="110"/>
      <c r="B222" s="107"/>
      <c r="C222" s="17">
        <v>2022</v>
      </c>
      <c r="D222" s="37">
        <f t="shared" si="39"/>
        <v>0</v>
      </c>
      <c r="E222" s="37"/>
      <c r="F222" s="37"/>
      <c r="G222" s="37">
        <v>0</v>
      </c>
      <c r="H222" s="37"/>
      <c r="I222" s="37"/>
      <c r="J222" s="80"/>
      <c r="L222" s="5"/>
      <c r="M222" s="5"/>
      <c r="N222" s="5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spans="1:24" ht="15" x14ac:dyDescent="0.25">
      <c r="A223" s="110"/>
      <c r="B223" s="107"/>
      <c r="C223" s="17">
        <v>2023</v>
      </c>
      <c r="D223" s="37">
        <f t="shared" si="39"/>
        <v>0</v>
      </c>
      <c r="E223" s="37"/>
      <c r="F223" s="37"/>
      <c r="G223" s="37">
        <v>0</v>
      </c>
      <c r="H223" s="37"/>
      <c r="I223" s="37"/>
      <c r="J223" s="80"/>
      <c r="L223" s="5"/>
      <c r="M223" s="5"/>
      <c r="N223" s="5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spans="1:24" ht="15" x14ac:dyDescent="0.25">
      <c r="A224" s="110"/>
      <c r="B224" s="107"/>
      <c r="C224" s="17">
        <v>2024</v>
      </c>
      <c r="D224" s="37">
        <f t="shared" si="39"/>
        <v>155</v>
      </c>
      <c r="E224" s="37"/>
      <c r="F224" s="37"/>
      <c r="G224" s="37">
        <v>155</v>
      </c>
      <c r="H224" s="37"/>
      <c r="I224" s="37"/>
      <c r="J224" s="80"/>
      <c r="L224" s="5"/>
      <c r="M224" s="5"/>
      <c r="N224" s="5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spans="1:24" ht="15" x14ac:dyDescent="0.25">
      <c r="A225" s="111"/>
      <c r="B225" s="108"/>
      <c r="C225" s="17">
        <v>2025</v>
      </c>
      <c r="D225" s="37">
        <f t="shared" si="39"/>
        <v>155</v>
      </c>
      <c r="E225" s="37"/>
      <c r="F225" s="37"/>
      <c r="G225" s="37">
        <v>155</v>
      </c>
      <c r="H225" s="37"/>
      <c r="I225" s="37"/>
      <c r="J225" s="81"/>
      <c r="L225" s="5"/>
      <c r="M225" s="5"/>
      <c r="N225" s="5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spans="1:24" s="47" customFormat="1" ht="11.25" x14ac:dyDescent="0.2">
      <c r="A226" s="8"/>
      <c r="B226" s="54"/>
      <c r="C226" s="10"/>
      <c r="D226" s="64"/>
      <c r="E226" s="64"/>
      <c r="F226" s="64"/>
      <c r="G226" s="64"/>
      <c r="H226" s="64"/>
      <c r="I226" s="64"/>
      <c r="J226" s="59"/>
      <c r="L226" s="12"/>
      <c r="M226" s="12"/>
      <c r="N226" s="12"/>
      <c r="O226" s="46"/>
      <c r="P226" s="46"/>
      <c r="Q226" s="46"/>
      <c r="R226" s="46"/>
      <c r="S226" s="46"/>
      <c r="T226" s="46"/>
      <c r="U226" s="46"/>
      <c r="V226" s="46"/>
      <c r="W226" s="46"/>
      <c r="X226" s="46"/>
    </row>
    <row r="227" spans="1:24" ht="13.9" customHeight="1" x14ac:dyDescent="0.25">
      <c r="A227" s="109" t="s">
        <v>46</v>
      </c>
      <c r="B227" s="106" t="s">
        <v>41</v>
      </c>
      <c r="C227" s="17" t="s">
        <v>18</v>
      </c>
      <c r="D227" s="36">
        <f t="shared" ref="D227:I227" si="40">D228+D229+D230+D231+D232+D233+D234+D235+D236</f>
        <v>501000</v>
      </c>
      <c r="E227" s="36">
        <f t="shared" si="40"/>
        <v>0</v>
      </c>
      <c r="F227" s="36">
        <f t="shared" si="40"/>
        <v>0</v>
      </c>
      <c r="G227" s="36">
        <f t="shared" si="40"/>
        <v>0</v>
      </c>
      <c r="H227" s="36">
        <f t="shared" si="40"/>
        <v>0</v>
      </c>
      <c r="I227" s="36">
        <f t="shared" si="40"/>
        <v>501000</v>
      </c>
      <c r="J227" s="79" t="s">
        <v>14</v>
      </c>
      <c r="L227" s="5"/>
      <c r="M227" s="5"/>
      <c r="N227" s="5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spans="1:24" ht="15" x14ac:dyDescent="0.25">
      <c r="A228" s="110"/>
      <c r="B228" s="107"/>
      <c r="C228" s="17">
        <v>2017</v>
      </c>
      <c r="D228" s="37">
        <f t="shared" ref="D228:D236" si="41">E228+F228+G228+H228+I228</f>
        <v>60000</v>
      </c>
      <c r="E228" s="37"/>
      <c r="F228" s="37"/>
      <c r="G228" s="37"/>
      <c r="H228" s="37"/>
      <c r="I228" s="37">
        <v>60000</v>
      </c>
      <c r="J228" s="80"/>
      <c r="L228" s="5"/>
      <c r="M228" s="5"/>
      <c r="N228" s="5"/>
      <c r="O228" s="6"/>
      <c r="P228" s="6"/>
      <c r="Q228" s="6"/>
      <c r="R228" s="6"/>
      <c r="S228" s="6"/>
      <c r="T228" s="6"/>
      <c r="U228" s="6"/>
      <c r="V228" s="6"/>
      <c r="W228" s="6"/>
      <c r="X228" s="6"/>
    </row>
    <row r="229" spans="1:24" ht="15" x14ac:dyDescent="0.25">
      <c r="A229" s="110"/>
      <c r="B229" s="107"/>
      <c r="C229" s="17">
        <v>2018</v>
      </c>
      <c r="D229" s="37">
        <f t="shared" si="41"/>
        <v>60000</v>
      </c>
      <c r="E229" s="37"/>
      <c r="F229" s="37"/>
      <c r="G229" s="37"/>
      <c r="H229" s="37"/>
      <c r="I229" s="37">
        <v>60000</v>
      </c>
      <c r="J229" s="80"/>
      <c r="L229" s="5"/>
      <c r="M229" s="5"/>
      <c r="N229" s="5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spans="1:24" ht="15" x14ac:dyDescent="0.25">
      <c r="A230" s="110"/>
      <c r="B230" s="107"/>
      <c r="C230" s="17">
        <v>2019</v>
      </c>
      <c r="D230" s="37">
        <f t="shared" si="41"/>
        <v>62000</v>
      </c>
      <c r="E230" s="37"/>
      <c r="F230" s="37"/>
      <c r="G230" s="37"/>
      <c r="H230" s="37"/>
      <c r="I230" s="37">
        <v>62000</v>
      </c>
      <c r="J230" s="80"/>
      <c r="L230" s="5"/>
      <c r="M230" s="5"/>
      <c r="N230" s="5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spans="1:24" ht="15" x14ac:dyDescent="0.25">
      <c r="A231" s="110"/>
      <c r="B231" s="107"/>
      <c r="C231" s="17">
        <v>2020</v>
      </c>
      <c r="D231" s="37">
        <f t="shared" si="41"/>
        <v>62000</v>
      </c>
      <c r="E231" s="37"/>
      <c r="F231" s="37"/>
      <c r="G231" s="37"/>
      <c r="H231" s="37"/>
      <c r="I231" s="37">
        <v>62000</v>
      </c>
      <c r="J231" s="80"/>
      <c r="L231" s="5"/>
      <c r="M231" s="5"/>
      <c r="N231" s="5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spans="1:24" ht="15" x14ac:dyDescent="0.25">
      <c r="A232" s="110"/>
      <c r="B232" s="107"/>
      <c r="C232" s="17">
        <v>2021</v>
      </c>
      <c r="D232" s="37">
        <f t="shared" si="41"/>
        <v>62000</v>
      </c>
      <c r="E232" s="37"/>
      <c r="F232" s="37"/>
      <c r="G232" s="37"/>
      <c r="H232" s="37"/>
      <c r="I232" s="37">
        <v>62000</v>
      </c>
      <c r="J232" s="80"/>
      <c r="L232" s="5"/>
      <c r="M232" s="5"/>
      <c r="N232" s="5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spans="1:24" ht="15" x14ac:dyDescent="0.25">
      <c r="A233" s="110"/>
      <c r="B233" s="107"/>
      <c r="C233" s="17">
        <v>2022</v>
      </c>
      <c r="D233" s="37">
        <f t="shared" si="41"/>
        <v>65000</v>
      </c>
      <c r="E233" s="37"/>
      <c r="F233" s="37"/>
      <c r="G233" s="37"/>
      <c r="H233" s="37"/>
      <c r="I233" s="37">
        <v>65000</v>
      </c>
      <c r="J233" s="80"/>
      <c r="L233" s="5"/>
      <c r="M233" s="5"/>
      <c r="N233" s="5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spans="1:24" ht="15" x14ac:dyDescent="0.25">
      <c r="A234" s="110"/>
      <c r="B234" s="107"/>
      <c r="C234" s="17">
        <v>2023</v>
      </c>
      <c r="D234" s="72">
        <f t="shared" si="41"/>
        <v>0</v>
      </c>
      <c r="E234" s="72"/>
      <c r="F234" s="72"/>
      <c r="G234" s="72">
        <v>0</v>
      </c>
      <c r="H234" s="72"/>
      <c r="I234" s="72"/>
      <c r="J234" s="80"/>
      <c r="L234" s="5"/>
      <c r="M234" s="5"/>
      <c r="N234" s="5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spans="1:24" ht="15" x14ac:dyDescent="0.25">
      <c r="A235" s="110"/>
      <c r="B235" s="107"/>
      <c r="C235" s="17">
        <v>2024</v>
      </c>
      <c r="D235" s="37">
        <f t="shared" si="41"/>
        <v>65000</v>
      </c>
      <c r="E235" s="37"/>
      <c r="F235" s="37"/>
      <c r="G235" s="37"/>
      <c r="H235" s="37"/>
      <c r="I235" s="37">
        <v>65000</v>
      </c>
      <c r="J235" s="80"/>
      <c r="L235" s="5"/>
      <c r="M235" s="5"/>
      <c r="N235" s="5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spans="1:24" ht="15" x14ac:dyDescent="0.25">
      <c r="A236" s="111"/>
      <c r="B236" s="108"/>
      <c r="C236" s="17">
        <v>2025</v>
      </c>
      <c r="D236" s="37">
        <f t="shared" si="41"/>
        <v>65000</v>
      </c>
      <c r="E236" s="37"/>
      <c r="F236" s="37"/>
      <c r="G236" s="37"/>
      <c r="H236" s="37"/>
      <c r="I236" s="37">
        <v>65000</v>
      </c>
      <c r="J236" s="81"/>
      <c r="L236" s="5"/>
      <c r="M236" s="5"/>
      <c r="N236" s="5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spans="1:24" s="47" customFormat="1" ht="11.25" x14ac:dyDescent="0.2">
      <c r="A237" s="8"/>
      <c r="B237" s="54"/>
      <c r="C237" s="10"/>
      <c r="D237" s="64"/>
      <c r="E237" s="64"/>
      <c r="F237" s="64"/>
      <c r="G237" s="64"/>
      <c r="H237" s="64"/>
      <c r="I237" s="64"/>
      <c r="J237" s="59"/>
      <c r="L237" s="12"/>
      <c r="M237" s="12"/>
      <c r="N237" s="12"/>
      <c r="O237" s="46"/>
      <c r="P237" s="46"/>
      <c r="Q237" s="46"/>
      <c r="R237" s="46"/>
      <c r="S237" s="46"/>
      <c r="T237" s="46"/>
      <c r="U237" s="46"/>
      <c r="V237" s="46"/>
      <c r="W237" s="46"/>
      <c r="X237" s="46"/>
    </row>
    <row r="238" spans="1:24" ht="13.9" customHeight="1" x14ac:dyDescent="0.25">
      <c r="A238" s="109" t="s">
        <v>47</v>
      </c>
      <c r="B238" s="106" t="s">
        <v>42</v>
      </c>
      <c r="C238" s="17" t="s">
        <v>18</v>
      </c>
      <c r="D238" s="36">
        <f t="shared" ref="D238:I238" si="42">D239+D240+D241+D242+D243+D244+D245+D246+D247</f>
        <v>524</v>
      </c>
      <c r="E238" s="36">
        <f t="shared" si="42"/>
        <v>283.36999999999995</v>
      </c>
      <c r="F238" s="36">
        <f t="shared" si="42"/>
        <v>240.63</v>
      </c>
      <c r="G238" s="36">
        <f t="shared" si="42"/>
        <v>0</v>
      </c>
      <c r="H238" s="36">
        <f t="shared" si="42"/>
        <v>0</v>
      </c>
      <c r="I238" s="36">
        <f t="shared" si="42"/>
        <v>0</v>
      </c>
      <c r="J238" s="79" t="s">
        <v>14</v>
      </c>
      <c r="L238" s="5"/>
      <c r="M238" s="5"/>
      <c r="N238" s="5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spans="1:24" ht="15" x14ac:dyDescent="0.25">
      <c r="A239" s="110"/>
      <c r="B239" s="107"/>
      <c r="C239" s="17">
        <v>2017</v>
      </c>
      <c r="D239" s="37">
        <f t="shared" ref="D239:D247" si="43">E239+F239+G239+H239+I239</f>
        <v>421.78999999999996</v>
      </c>
      <c r="E239" s="37">
        <v>213.88</v>
      </c>
      <c r="F239" s="37">
        <v>207.91</v>
      </c>
      <c r="G239" s="37"/>
      <c r="H239" s="37"/>
      <c r="I239" s="37"/>
      <c r="J239" s="80"/>
      <c r="L239" s="5"/>
      <c r="M239" s="5"/>
      <c r="N239" s="5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spans="1:24" ht="15" x14ac:dyDescent="0.25">
      <c r="A240" s="110"/>
      <c r="B240" s="107"/>
      <c r="C240" s="17">
        <v>2018</v>
      </c>
      <c r="D240" s="37">
        <f t="shared" si="43"/>
        <v>86.75</v>
      </c>
      <c r="E240" s="37">
        <v>59.15</v>
      </c>
      <c r="F240" s="37">
        <v>27.6</v>
      </c>
      <c r="G240" s="37"/>
      <c r="H240" s="37"/>
      <c r="I240" s="37"/>
      <c r="J240" s="80"/>
      <c r="L240" s="5"/>
      <c r="M240" s="5"/>
      <c r="N240" s="5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spans="1:24" ht="15" x14ac:dyDescent="0.25">
      <c r="A241" s="110"/>
      <c r="B241" s="107"/>
      <c r="C241" s="17">
        <v>2019</v>
      </c>
      <c r="D241" s="37">
        <f t="shared" si="43"/>
        <v>13.010000000000002</v>
      </c>
      <c r="E241" s="37">
        <v>8.64</v>
      </c>
      <c r="F241" s="37">
        <v>4.37</v>
      </c>
      <c r="G241" s="37"/>
      <c r="H241" s="37"/>
      <c r="I241" s="37"/>
      <c r="J241" s="80"/>
      <c r="L241" s="5"/>
      <c r="M241" s="5"/>
      <c r="N241" s="5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spans="1:24" ht="15" x14ac:dyDescent="0.25">
      <c r="A242" s="110"/>
      <c r="B242" s="107"/>
      <c r="C242" s="17">
        <v>2020</v>
      </c>
      <c r="D242" s="37">
        <f t="shared" si="43"/>
        <v>2.4500000000000002</v>
      </c>
      <c r="E242" s="37">
        <v>1.7</v>
      </c>
      <c r="F242" s="37">
        <v>0.75</v>
      </c>
      <c r="G242" s="37"/>
      <c r="H242" s="37"/>
      <c r="I242" s="37"/>
      <c r="J242" s="80"/>
      <c r="L242" s="5"/>
      <c r="M242" s="5"/>
      <c r="N242" s="5"/>
      <c r="O242" s="6"/>
      <c r="P242" s="6"/>
      <c r="Q242" s="6"/>
      <c r="R242" s="6"/>
      <c r="S242" s="6"/>
      <c r="T242" s="6"/>
      <c r="U242" s="6"/>
      <c r="V242" s="6"/>
      <c r="W242" s="6"/>
      <c r="X242" s="6"/>
    </row>
    <row r="243" spans="1:24" ht="15" x14ac:dyDescent="0.25">
      <c r="A243" s="110"/>
      <c r="B243" s="107"/>
      <c r="C243" s="17">
        <v>2021</v>
      </c>
      <c r="D243" s="37">
        <f t="shared" si="43"/>
        <v>0</v>
      </c>
      <c r="E243" s="37"/>
      <c r="F243" s="37"/>
      <c r="G243" s="37"/>
      <c r="H243" s="37"/>
      <c r="I243" s="37"/>
      <c r="J243" s="80"/>
      <c r="L243" s="5"/>
      <c r="M243" s="5"/>
      <c r="N243" s="5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spans="1:24" ht="15" x14ac:dyDescent="0.25">
      <c r="A244" s="110"/>
      <c r="B244" s="107"/>
      <c r="C244" s="17">
        <v>2022</v>
      </c>
      <c r="D244" s="37">
        <f t="shared" si="43"/>
        <v>0</v>
      </c>
      <c r="E244" s="37"/>
      <c r="F244" s="37"/>
      <c r="G244" s="37"/>
      <c r="H244" s="37"/>
      <c r="I244" s="37"/>
      <c r="J244" s="80"/>
      <c r="L244" s="5"/>
      <c r="M244" s="5"/>
      <c r="N244" s="5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spans="1:24" ht="15" x14ac:dyDescent="0.25">
      <c r="A245" s="110"/>
      <c r="B245" s="107"/>
      <c r="C245" s="17">
        <v>2023</v>
      </c>
      <c r="D245" s="37">
        <f t="shared" si="43"/>
        <v>0</v>
      </c>
      <c r="E245" s="37"/>
      <c r="F245" s="37"/>
      <c r="G245" s="37"/>
      <c r="H245" s="37"/>
      <c r="I245" s="37"/>
      <c r="J245" s="80"/>
      <c r="L245" s="5"/>
      <c r="M245" s="5"/>
      <c r="N245" s="5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spans="1:24" ht="15" x14ac:dyDescent="0.25">
      <c r="A246" s="110"/>
      <c r="B246" s="107"/>
      <c r="C246" s="17">
        <v>2024</v>
      </c>
      <c r="D246" s="37">
        <f t="shared" si="43"/>
        <v>0</v>
      </c>
      <c r="E246" s="37"/>
      <c r="F246" s="37"/>
      <c r="G246" s="37"/>
      <c r="H246" s="37"/>
      <c r="I246" s="37"/>
      <c r="J246" s="80"/>
      <c r="L246" s="5"/>
      <c r="M246" s="5"/>
      <c r="N246" s="5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spans="1:24" ht="15" x14ac:dyDescent="0.25">
      <c r="A247" s="111"/>
      <c r="B247" s="108"/>
      <c r="C247" s="17">
        <v>2025</v>
      </c>
      <c r="D247" s="37">
        <f t="shared" si="43"/>
        <v>0</v>
      </c>
      <c r="E247" s="37"/>
      <c r="F247" s="37"/>
      <c r="G247" s="37"/>
      <c r="H247" s="37"/>
      <c r="I247" s="37"/>
      <c r="J247" s="81"/>
      <c r="L247" s="5"/>
      <c r="M247" s="5"/>
      <c r="N247" s="5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spans="1:24" s="47" customFormat="1" ht="11.25" x14ac:dyDescent="0.2">
      <c r="A248" s="8"/>
      <c r="B248" s="54"/>
      <c r="C248" s="10"/>
      <c r="D248" s="64"/>
      <c r="E248" s="64"/>
      <c r="F248" s="64"/>
      <c r="G248" s="64"/>
      <c r="H248" s="64"/>
      <c r="I248" s="64"/>
      <c r="J248" s="59"/>
      <c r="L248" s="12"/>
      <c r="M248" s="12"/>
      <c r="N248" s="12"/>
      <c r="O248" s="46"/>
      <c r="P248" s="46"/>
      <c r="Q248" s="46"/>
      <c r="R248" s="46"/>
      <c r="S248" s="46"/>
      <c r="T248" s="46"/>
      <c r="U248" s="46"/>
      <c r="V248" s="46"/>
      <c r="W248" s="46"/>
      <c r="X248" s="46"/>
    </row>
    <row r="249" spans="1:24" ht="13.9" customHeight="1" x14ac:dyDescent="0.25">
      <c r="A249" s="109" t="s">
        <v>77</v>
      </c>
      <c r="B249" s="106" t="s">
        <v>60</v>
      </c>
      <c r="C249" s="17" t="s">
        <v>18</v>
      </c>
      <c r="D249" s="36">
        <f t="shared" ref="D249:I249" si="44">D250+D251+D252+D253+D254+D255+D256+D257+D258</f>
        <v>76841.732999999993</v>
      </c>
      <c r="E249" s="36">
        <f t="shared" si="44"/>
        <v>0</v>
      </c>
      <c r="F249" s="36">
        <f t="shared" si="44"/>
        <v>77476.032999999996</v>
      </c>
      <c r="G249" s="36">
        <f t="shared" si="44"/>
        <v>0</v>
      </c>
      <c r="H249" s="36">
        <f t="shared" si="44"/>
        <v>0</v>
      </c>
      <c r="I249" s="36">
        <f t="shared" si="44"/>
        <v>0</v>
      </c>
      <c r="J249" s="79" t="s">
        <v>14</v>
      </c>
      <c r="L249" s="5"/>
      <c r="M249" s="5"/>
      <c r="N249" s="5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spans="1:24" ht="15" x14ac:dyDescent="0.25">
      <c r="A250" s="110"/>
      <c r="B250" s="107"/>
      <c r="C250" s="17">
        <v>2017</v>
      </c>
      <c r="D250" s="37">
        <f t="shared" ref="D250:D258" si="45">E250+F250+G250+H250+I250</f>
        <v>4328.51</v>
      </c>
      <c r="E250" s="37"/>
      <c r="F250" s="37">
        <v>4328.51</v>
      </c>
      <c r="G250" s="37"/>
      <c r="H250" s="37"/>
      <c r="I250" s="37"/>
      <c r="J250" s="80"/>
      <c r="L250" s="5"/>
      <c r="M250" s="5"/>
      <c r="N250" s="5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spans="1:24" ht="15" x14ac:dyDescent="0.25">
      <c r="A251" s="110"/>
      <c r="B251" s="107"/>
      <c r="C251" s="17">
        <v>2018</v>
      </c>
      <c r="D251" s="37">
        <f t="shared" si="45"/>
        <v>5612.84</v>
      </c>
      <c r="E251" s="37"/>
      <c r="F251" s="37">
        <v>5612.84</v>
      </c>
      <c r="G251" s="37"/>
      <c r="H251" s="37"/>
      <c r="I251" s="37"/>
      <c r="J251" s="80"/>
      <c r="L251" s="5"/>
      <c r="M251" s="5"/>
      <c r="N251" s="5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spans="1:24" ht="15" x14ac:dyDescent="0.25">
      <c r="A252" s="110"/>
      <c r="B252" s="107"/>
      <c r="C252" s="17">
        <v>2019</v>
      </c>
      <c r="D252" s="37">
        <f t="shared" si="45"/>
        <v>4532.6729999999998</v>
      </c>
      <c r="E252" s="37"/>
      <c r="F252" s="37">
        <v>4532.6729999999998</v>
      </c>
      <c r="G252" s="37"/>
      <c r="H252" s="37"/>
      <c r="I252" s="37"/>
      <c r="J252" s="80"/>
      <c r="L252" s="5"/>
      <c r="M252" s="5"/>
      <c r="N252" s="5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spans="1:24" ht="15" x14ac:dyDescent="0.25">
      <c r="A253" s="110"/>
      <c r="B253" s="107"/>
      <c r="C253" s="17">
        <v>2020</v>
      </c>
      <c r="D253" s="37">
        <f t="shared" si="45"/>
        <v>6374.51</v>
      </c>
      <c r="E253" s="37"/>
      <c r="F253" s="37">
        <v>6374.51</v>
      </c>
      <c r="G253" s="37"/>
      <c r="H253" s="37"/>
      <c r="I253" s="37"/>
      <c r="J253" s="80"/>
      <c r="L253" s="5"/>
      <c r="M253" s="5"/>
      <c r="N253" s="5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spans="1:24" ht="15" x14ac:dyDescent="0.25">
      <c r="A254" s="110"/>
      <c r="B254" s="107"/>
      <c r="C254" s="17">
        <v>2021</v>
      </c>
      <c r="D254" s="37">
        <f t="shared" si="45"/>
        <v>9965.5</v>
      </c>
      <c r="E254" s="37"/>
      <c r="F254" s="37">
        <v>9965.5</v>
      </c>
      <c r="G254" s="37"/>
      <c r="H254" s="37"/>
      <c r="I254" s="37"/>
      <c r="J254" s="80"/>
      <c r="L254" s="5"/>
      <c r="M254" s="5"/>
      <c r="N254" s="5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spans="1:24" ht="15" x14ac:dyDescent="0.25">
      <c r="A255" s="110"/>
      <c r="B255" s="107"/>
      <c r="C255" s="17">
        <v>2022</v>
      </c>
      <c r="D255" s="37">
        <f t="shared" si="45"/>
        <v>13081.8</v>
      </c>
      <c r="E255" s="37"/>
      <c r="F255" s="37">
        <v>13081.8</v>
      </c>
      <c r="G255" s="37"/>
      <c r="H255" s="37"/>
      <c r="I255" s="37"/>
      <c r="J255" s="80"/>
      <c r="L255" s="5"/>
      <c r="M255" s="5"/>
      <c r="N255" s="5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spans="1:24" ht="15" x14ac:dyDescent="0.25">
      <c r="A256" s="110"/>
      <c r="B256" s="107"/>
      <c r="C256" s="17">
        <v>2023</v>
      </c>
      <c r="D256" s="72">
        <f>E256+F256+G256+H256+I256</f>
        <v>9295.6</v>
      </c>
      <c r="E256" s="72"/>
      <c r="F256" s="72">
        <v>9295.6</v>
      </c>
      <c r="G256" s="37"/>
      <c r="H256" s="37"/>
      <c r="I256" s="37"/>
      <c r="J256" s="80"/>
      <c r="L256" s="5"/>
      <c r="M256" s="5"/>
      <c r="N256" s="5"/>
      <c r="O256" s="6"/>
      <c r="P256" s="6"/>
      <c r="Q256" s="6"/>
      <c r="R256" s="6"/>
      <c r="S256" s="6"/>
      <c r="T256" s="6"/>
      <c r="U256" s="6"/>
      <c r="V256" s="6"/>
      <c r="W256" s="6"/>
      <c r="X256" s="6"/>
    </row>
    <row r="257" spans="1:24" ht="15" x14ac:dyDescent="0.25">
      <c r="A257" s="110"/>
      <c r="B257" s="107"/>
      <c r="C257" s="17">
        <v>2024</v>
      </c>
      <c r="D257" s="37">
        <v>11508</v>
      </c>
      <c r="E257" s="37"/>
      <c r="F257" s="37">
        <v>12142.3</v>
      </c>
      <c r="G257" s="37"/>
      <c r="H257" s="37"/>
      <c r="I257" s="37"/>
      <c r="J257" s="80"/>
      <c r="L257" s="5"/>
      <c r="M257" s="5"/>
      <c r="N257" s="5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spans="1:24" ht="15" x14ac:dyDescent="0.25">
      <c r="A258" s="111"/>
      <c r="B258" s="108"/>
      <c r="C258" s="17">
        <v>2025</v>
      </c>
      <c r="D258" s="37">
        <f t="shared" si="45"/>
        <v>12142.3</v>
      </c>
      <c r="E258" s="37"/>
      <c r="F258" s="37">
        <v>12142.3</v>
      </c>
      <c r="G258" s="37"/>
      <c r="H258" s="37"/>
      <c r="I258" s="37"/>
      <c r="J258" s="81"/>
      <c r="L258" s="5"/>
      <c r="M258" s="5"/>
      <c r="N258" s="5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spans="1:24" s="47" customFormat="1" ht="11.25" x14ac:dyDescent="0.2">
      <c r="A259" s="8"/>
      <c r="B259" s="54"/>
      <c r="C259" s="10"/>
      <c r="D259" s="64"/>
      <c r="E259" s="64"/>
      <c r="F259" s="64"/>
      <c r="G259" s="64"/>
      <c r="H259" s="64"/>
      <c r="I259" s="64"/>
      <c r="J259" s="59"/>
      <c r="L259" s="12"/>
      <c r="M259" s="12"/>
      <c r="N259" s="12"/>
      <c r="O259" s="46"/>
      <c r="P259" s="46"/>
      <c r="Q259" s="46"/>
      <c r="R259" s="46"/>
      <c r="S259" s="46"/>
      <c r="T259" s="46"/>
      <c r="U259" s="46"/>
      <c r="V259" s="46"/>
      <c r="W259" s="46"/>
      <c r="X259" s="46"/>
    </row>
    <row r="260" spans="1:24" ht="13.9" customHeight="1" x14ac:dyDescent="0.25">
      <c r="A260" s="109" t="s">
        <v>78</v>
      </c>
      <c r="B260" s="106" t="s">
        <v>48</v>
      </c>
      <c r="C260" s="17" t="s">
        <v>18</v>
      </c>
      <c r="D260" s="36">
        <f t="shared" ref="D260:I260" si="46">D261+D262+D263+D264+D265+D266+D267+D268+D269</f>
        <v>582763.603</v>
      </c>
      <c r="E260" s="36">
        <f t="shared" si="46"/>
        <v>283.36999999999995</v>
      </c>
      <c r="F260" s="36">
        <f t="shared" si="46"/>
        <v>77716.663</v>
      </c>
      <c r="G260" s="36">
        <f t="shared" si="46"/>
        <v>4397.87</v>
      </c>
      <c r="H260" s="36"/>
      <c r="I260" s="36">
        <f t="shared" si="46"/>
        <v>501000</v>
      </c>
      <c r="J260" s="79" t="s">
        <v>14</v>
      </c>
      <c r="L260" s="5"/>
      <c r="M260" s="5"/>
      <c r="N260" s="5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 spans="1:24" ht="15" x14ac:dyDescent="0.25">
      <c r="A261" s="110"/>
      <c r="B261" s="107"/>
      <c r="C261" s="17">
        <v>2017</v>
      </c>
      <c r="D261" s="37">
        <f t="shared" ref="D261:I261" si="47">D129+D195+D228+D239+D250</f>
        <v>65335.3</v>
      </c>
      <c r="E261" s="37">
        <f t="shared" si="47"/>
        <v>213.88</v>
      </c>
      <c r="F261" s="37">
        <f t="shared" si="47"/>
        <v>4536.42</v>
      </c>
      <c r="G261" s="37">
        <f t="shared" si="47"/>
        <v>585</v>
      </c>
      <c r="H261" s="37">
        <f t="shared" si="47"/>
        <v>0</v>
      </c>
      <c r="I261" s="37">
        <f t="shared" si="47"/>
        <v>60000</v>
      </c>
      <c r="J261" s="80"/>
      <c r="L261" s="5"/>
      <c r="M261" s="5"/>
      <c r="N261" s="5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 spans="1:24" ht="15" x14ac:dyDescent="0.25">
      <c r="A262" s="110"/>
      <c r="B262" s="107"/>
      <c r="C262" s="17">
        <v>2018</v>
      </c>
      <c r="D262" s="37">
        <f t="shared" ref="D262:G268" si="48">D130+D196+D229+D240+D251</f>
        <v>66220.13</v>
      </c>
      <c r="E262" s="37">
        <f t="shared" si="48"/>
        <v>59.15</v>
      </c>
      <c r="F262" s="37">
        <f t="shared" si="48"/>
        <v>5640.4400000000005</v>
      </c>
      <c r="G262" s="37">
        <f t="shared" si="48"/>
        <v>520.54</v>
      </c>
      <c r="H262" s="37"/>
      <c r="I262" s="37">
        <f t="shared" ref="I262:I269" si="49">I130+I196+I229+I240+I251</f>
        <v>60000</v>
      </c>
      <c r="J262" s="80"/>
      <c r="L262" s="5"/>
      <c r="M262" s="5"/>
      <c r="N262" s="5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 spans="1:24" ht="15" x14ac:dyDescent="0.25">
      <c r="A263" s="110"/>
      <c r="B263" s="107"/>
      <c r="C263" s="17">
        <v>2019</v>
      </c>
      <c r="D263" s="37">
        <f t="shared" si="48"/>
        <v>67110.683000000005</v>
      </c>
      <c r="E263" s="37">
        <f t="shared" si="48"/>
        <v>8.64</v>
      </c>
      <c r="F263" s="37">
        <f t="shared" si="48"/>
        <v>4537.0429999999997</v>
      </c>
      <c r="G263" s="37">
        <f t="shared" si="48"/>
        <v>565</v>
      </c>
      <c r="H263" s="37"/>
      <c r="I263" s="37">
        <f t="shared" si="49"/>
        <v>62000</v>
      </c>
      <c r="J263" s="80"/>
      <c r="L263" s="5"/>
      <c r="M263" s="5"/>
      <c r="N263" s="5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 spans="1:24" ht="15" x14ac:dyDescent="0.25">
      <c r="A264" s="110"/>
      <c r="B264" s="107"/>
      <c r="C264" s="17">
        <v>2020</v>
      </c>
      <c r="D264" s="37">
        <f t="shared" si="48"/>
        <v>68816.959999999992</v>
      </c>
      <c r="E264" s="37">
        <f t="shared" si="48"/>
        <v>1.7</v>
      </c>
      <c r="F264" s="37">
        <f t="shared" si="48"/>
        <v>6375.26</v>
      </c>
      <c r="G264" s="37">
        <f t="shared" si="48"/>
        <v>440</v>
      </c>
      <c r="H264" s="37"/>
      <c r="I264" s="37">
        <f t="shared" si="49"/>
        <v>62000</v>
      </c>
      <c r="J264" s="80"/>
      <c r="L264" s="5"/>
      <c r="M264" s="5"/>
      <c r="N264" s="5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 spans="1:24" ht="15" x14ac:dyDescent="0.25">
      <c r="A265" s="110"/>
      <c r="B265" s="107"/>
      <c r="C265" s="17">
        <v>2021</v>
      </c>
      <c r="D265" s="37">
        <f t="shared" si="48"/>
        <v>72405.5</v>
      </c>
      <c r="E265" s="37">
        <f t="shared" si="48"/>
        <v>0</v>
      </c>
      <c r="F265" s="37">
        <f t="shared" si="48"/>
        <v>9965.5</v>
      </c>
      <c r="G265" s="37">
        <f t="shared" si="48"/>
        <v>440</v>
      </c>
      <c r="H265" s="37"/>
      <c r="I265" s="37">
        <f t="shared" si="49"/>
        <v>62000</v>
      </c>
      <c r="J265" s="80"/>
      <c r="L265" s="5"/>
      <c r="M265" s="5"/>
      <c r="N265" s="5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 spans="1:24" ht="15" x14ac:dyDescent="0.25">
      <c r="A266" s="110"/>
      <c r="B266" s="107"/>
      <c r="C266" s="17">
        <v>2022</v>
      </c>
      <c r="D266" s="37">
        <f t="shared" si="48"/>
        <v>78485.13</v>
      </c>
      <c r="E266" s="37">
        <f t="shared" si="48"/>
        <v>0</v>
      </c>
      <c r="F266" s="37">
        <f t="shared" si="48"/>
        <v>13081.8</v>
      </c>
      <c r="G266" s="37">
        <f t="shared" si="48"/>
        <v>403.33</v>
      </c>
      <c r="H266" s="37"/>
      <c r="I266" s="37">
        <f t="shared" si="49"/>
        <v>65000</v>
      </c>
      <c r="J266" s="80"/>
      <c r="L266" s="5"/>
      <c r="M266" s="5"/>
      <c r="N266" s="5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 spans="1:24" ht="15" x14ac:dyDescent="0.25">
      <c r="A267" s="110"/>
      <c r="B267" s="107"/>
      <c r="C267" s="17">
        <v>2023</v>
      </c>
      <c r="D267" s="37">
        <f>D135+D201+D234+D245+D256</f>
        <v>9735.6</v>
      </c>
      <c r="E267" s="37">
        <f t="shared" ref="E267:H267" si="50">E135+E201+E234+E245+E256</f>
        <v>0</v>
      </c>
      <c r="F267" s="37">
        <f t="shared" si="50"/>
        <v>9295.6</v>
      </c>
      <c r="G267" s="37">
        <f t="shared" si="50"/>
        <v>440</v>
      </c>
      <c r="H267" s="37">
        <f t="shared" si="50"/>
        <v>0</v>
      </c>
      <c r="I267" s="37">
        <f t="shared" si="49"/>
        <v>0</v>
      </c>
      <c r="J267" s="80"/>
      <c r="L267" s="5"/>
      <c r="M267" s="5"/>
      <c r="N267" s="5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 spans="1:24" ht="15" x14ac:dyDescent="0.25">
      <c r="A268" s="110"/>
      <c r="B268" s="107"/>
      <c r="C268" s="17">
        <v>2024</v>
      </c>
      <c r="D268" s="37">
        <f t="shared" si="48"/>
        <v>77010</v>
      </c>
      <c r="E268" s="37">
        <f t="shared" si="48"/>
        <v>0</v>
      </c>
      <c r="F268" s="37">
        <v>12142.3</v>
      </c>
      <c r="G268" s="37">
        <f t="shared" si="48"/>
        <v>502</v>
      </c>
      <c r="H268" s="37"/>
      <c r="I268" s="37">
        <f t="shared" si="49"/>
        <v>65000</v>
      </c>
      <c r="J268" s="80"/>
      <c r="L268" s="5"/>
      <c r="M268" s="5"/>
      <c r="N268" s="5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 spans="1:24" ht="15" x14ac:dyDescent="0.25">
      <c r="A269" s="111"/>
      <c r="B269" s="108"/>
      <c r="C269" s="17">
        <v>2025</v>
      </c>
      <c r="D269" s="37">
        <f>D137+D203+D236+D247+D258</f>
        <v>77644.3</v>
      </c>
      <c r="E269" s="37">
        <f>E137+E203+E236+E247+E258</f>
        <v>0</v>
      </c>
      <c r="F269" s="37">
        <v>12142.3</v>
      </c>
      <c r="G269" s="37">
        <f>G137+G203+G236+G247+G258</f>
        <v>502</v>
      </c>
      <c r="H269" s="37"/>
      <c r="I269" s="37">
        <f t="shared" si="49"/>
        <v>65000</v>
      </c>
      <c r="J269" s="81"/>
      <c r="L269" s="5"/>
      <c r="M269" s="5"/>
      <c r="N269" s="5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 spans="1:24" s="47" customFormat="1" ht="11.25" x14ac:dyDescent="0.2">
      <c r="A270" s="8"/>
      <c r="B270" s="54"/>
      <c r="C270" s="10"/>
      <c r="D270" s="64"/>
      <c r="E270" s="64"/>
      <c r="F270" s="64"/>
      <c r="G270" s="64"/>
      <c r="H270" s="64"/>
      <c r="I270" s="64"/>
      <c r="J270" s="59"/>
      <c r="L270" s="12"/>
      <c r="M270" s="12"/>
      <c r="N270" s="12"/>
      <c r="O270" s="46"/>
      <c r="P270" s="46"/>
      <c r="Q270" s="46"/>
      <c r="R270" s="46"/>
      <c r="S270" s="46"/>
      <c r="T270" s="46"/>
      <c r="U270" s="46"/>
      <c r="V270" s="46"/>
      <c r="W270" s="46"/>
      <c r="X270" s="46"/>
    </row>
    <row r="271" spans="1:24" ht="15.75" x14ac:dyDescent="0.25">
      <c r="A271" s="26" t="s">
        <v>80</v>
      </c>
      <c r="B271" s="104" t="s">
        <v>79</v>
      </c>
      <c r="C271" s="105"/>
      <c r="D271" s="105"/>
      <c r="E271" s="105"/>
      <c r="F271" s="105"/>
      <c r="G271" s="105"/>
      <c r="H271" s="105"/>
      <c r="I271" s="105"/>
      <c r="J271" s="105"/>
      <c r="L271" s="5"/>
      <c r="M271" s="5"/>
      <c r="N271" s="5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spans="1:24" ht="31.15" customHeight="1" x14ac:dyDescent="0.25">
      <c r="A272" s="38" t="s">
        <v>50</v>
      </c>
      <c r="B272" s="21" t="s">
        <v>63</v>
      </c>
      <c r="C272" s="76">
        <v>2017</v>
      </c>
      <c r="D272" s="37">
        <f>E272+F272+G272+H272+I272</f>
        <v>2500</v>
      </c>
      <c r="E272" s="37"/>
      <c r="F272" s="37"/>
      <c r="G272" s="37"/>
      <c r="H272" s="37"/>
      <c r="I272" s="37">
        <v>2500</v>
      </c>
      <c r="J272" s="79" t="s">
        <v>14</v>
      </c>
      <c r="L272" s="5"/>
      <c r="M272" s="5"/>
      <c r="N272" s="5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 spans="1:24" ht="31.15" customHeight="1" x14ac:dyDescent="0.25">
      <c r="A273" s="38" t="s">
        <v>81</v>
      </c>
      <c r="B273" s="21" t="s">
        <v>64</v>
      </c>
      <c r="C273" s="76">
        <v>2017</v>
      </c>
      <c r="D273" s="37">
        <f t="shared" ref="D273:D280" si="51">E273+F273+G273+H273+I273</f>
        <v>12000</v>
      </c>
      <c r="E273" s="37"/>
      <c r="F273" s="37"/>
      <c r="G273" s="37"/>
      <c r="H273" s="37"/>
      <c r="I273" s="37">
        <v>12000</v>
      </c>
      <c r="J273" s="80"/>
      <c r="L273" s="5"/>
      <c r="M273" s="5"/>
      <c r="N273" s="5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spans="1:24" ht="30" x14ac:dyDescent="0.25">
      <c r="A274" s="38" t="s">
        <v>82</v>
      </c>
      <c r="B274" s="21" t="s">
        <v>92</v>
      </c>
      <c r="C274" s="76">
        <v>2019</v>
      </c>
      <c r="D274" s="37">
        <f t="shared" si="51"/>
        <v>116600</v>
      </c>
      <c r="E274" s="37"/>
      <c r="F274" s="37"/>
      <c r="G274" s="37"/>
      <c r="H274" s="37"/>
      <c r="I274" s="37">
        <v>116600</v>
      </c>
      <c r="J274" s="80"/>
      <c r="L274" s="5"/>
      <c r="M274" s="5"/>
      <c r="N274" s="5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spans="1:24" ht="45" x14ac:dyDescent="0.25">
      <c r="A275" s="38" t="s">
        <v>83</v>
      </c>
      <c r="B275" s="21" t="s">
        <v>56</v>
      </c>
      <c r="C275" s="76">
        <v>2020</v>
      </c>
      <c r="D275" s="37">
        <f>E275+F275+G275+H275+I275</f>
        <v>53827</v>
      </c>
      <c r="E275" s="37"/>
      <c r="F275" s="37"/>
      <c r="G275" s="37"/>
      <c r="H275" s="37"/>
      <c r="I275" s="37">
        <v>53827</v>
      </c>
      <c r="J275" s="80"/>
      <c r="L275" s="5"/>
      <c r="M275" s="5"/>
      <c r="N275" s="5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 spans="1:24" ht="30" x14ac:dyDescent="0.25">
      <c r="A276" s="38" t="s">
        <v>84</v>
      </c>
      <c r="B276" s="21" t="s">
        <v>65</v>
      </c>
      <c r="C276" s="76">
        <v>2020</v>
      </c>
      <c r="D276" s="37">
        <f>E276+F276+G276+H276+I276</f>
        <v>100550</v>
      </c>
      <c r="E276" s="37"/>
      <c r="F276" s="37"/>
      <c r="G276" s="37"/>
      <c r="H276" s="37"/>
      <c r="I276" s="37">
        <v>100550</v>
      </c>
      <c r="J276" s="80"/>
      <c r="L276" s="5"/>
      <c r="M276" s="5"/>
      <c r="N276" s="5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 spans="1:24" ht="30" x14ac:dyDescent="0.25">
      <c r="A277" s="38" t="s">
        <v>85</v>
      </c>
      <c r="B277" s="21" t="s">
        <v>91</v>
      </c>
      <c r="C277" s="76">
        <v>2021</v>
      </c>
      <c r="D277" s="37">
        <f>E277+F277+G277+H277+I277</f>
        <v>223000</v>
      </c>
      <c r="E277" s="37"/>
      <c r="F277" s="37"/>
      <c r="G277" s="37"/>
      <c r="H277" s="37"/>
      <c r="I277" s="37">
        <v>223000</v>
      </c>
      <c r="J277" s="80"/>
      <c r="L277" s="5"/>
      <c r="M277" s="5"/>
      <c r="N277" s="5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 spans="1:24" ht="30" x14ac:dyDescent="0.25">
      <c r="A278" s="38" t="s">
        <v>86</v>
      </c>
      <c r="B278" s="21" t="s">
        <v>99</v>
      </c>
      <c r="C278" s="77">
        <v>2023</v>
      </c>
      <c r="D278" s="72">
        <f>E278+F278+G278+H278+I278</f>
        <v>8051</v>
      </c>
      <c r="E278" s="72"/>
      <c r="F278" s="72"/>
      <c r="G278" s="72"/>
      <c r="H278" s="72"/>
      <c r="I278" s="72">
        <v>8051</v>
      </c>
      <c r="J278" s="80"/>
      <c r="L278" s="5"/>
      <c r="M278" s="5"/>
      <c r="N278" s="5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 spans="1:24" ht="30" x14ac:dyDescent="0.25">
      <c r="A279" s="38" t="s">
        <v>87</v>
      </c>
      <c r="B279" s="21" t="s">
        <v>94</v>
      </c>
      <c r="C279" s="76">
        <v>2028</v>
      </c>
      <c r="D279" s="37">
        <f t="shared" si="51"/>
        <v>500000</v>
      </c>
      <c r="E279" s="37"/>
      <c r="F279" s="37"/>
      <c r="G279" s="37"/>
      <c r="H279" s="37"/>
      <c r="I279" s="37">
        <v>500000</v>
      </c>
      <c r="J279" s="80"/>
      <c r="L279" s="5"/>
      <c r="M279" s="5"/>
      <c r="N279" s="5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 spans="1:24" ht="30" x14ac:dyDescent="0.25">
      <c r="A280" s="38" t="s">
        <v>88</v>
      </c>
      <c r="B280" s="21" t="s">
        <v>93</v>
      </c>
      <c r="C280" s="76">
        <v>2030</v>
      </c>
      <c r="D280" s="37">
        <f t="shared" si="51"/>
        <v>1000000</v>
      </c>
      <c r="E280" s="37"/>
      <c r="F280" s="37"/>
      <c r="G280" s="37"/>
      <c r="H280" s="37"/>
      <c r="I280" s="37">
        <v>1000000</v>
      </c>
      <c r="J280" s="81"/>
      <c r="L280" s="5"/>
      <c r="M280" s="5"/>
      <c r="N280" s="5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 spans="1:24" ht="13.9" customHeight="1" x14ac:dyDescent="0.25">
      <c r="A281" s="119" t="s">
        <v>95</v>
      </c>
      <c r="B281" s="106" t="s">
        <v>89</v>
      </c>
      <c r="C281" s="17" t="s">
        <v>18</v>
      </c>
      <c r="D281" s="36">
        <f>D282+D283+D284+D285+D286+D287+D288+D289+D290</f>
        <v>2008477</v>
      </c>
      <c r="E281" s="36">
        <f t="shared" ref="E281:I281" si="52">E282+E283+E284+E285+E286+E287+E288+E289+E290</f>
        <v>0</v>
      </c>
      <c r="F281" s="36">
        <f t="shared" si="52"/>
        <v>0</v>
      </c>
      <c r="G281" s="36">
        <f t="shared" si="52"/>
        <v>0</v>
      </c>
      <c r="H281" s="36">
        <f t="shared" si="52"/>
        <v>0</v>
      </c>
      <c r="I281" s="36">
        <f t="shared" si="52"/>
        <v>2008477</v>
      </c>
      <c r="J281" s="79" t="s">
        <v>14</v>
      </c>
      <c r="L281" s="5"/>
      <c r="M281" s="5"/>
      <c r="N281" s="5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spans="1:24" ht="15" x14ac:dyDescent="0.25">
      <c r="A282" s="120"/>
      <c r="B282" s="107"/>
      <c r="C282" s="17">
        <v>2017</v>
      </c>
      <c r="D282" s="37">
        <f>E282+F282+G282+H282+I282</f>
        <v>14500</v>
      </c>
      <c r="E282" s="37"/>
      <c r="F282" s="37"/>
      <c r="G282" s="37"/>
      <c r="H282" s="37"/>
      <c r="I282" s="37">
        <f>I272+I273</f>
        <v>14500</v>
      </c>
      <c r="J282" s="80"/>
      <c r="L282" s="5"/>
      <c r="M282" s="5"/>
      <c r="N282" s="5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 spans="1:24" ht="15" x14ac:dyDescent="0.25">
      <c r="A283" s="120"/>
      <c r="B283" s="107"/>
      <c r="C283" s="17">
        <v>2018</v>
      </c>
      <c r="D283" s="37">
        <f>E283+F283+G283+H283+I283</f>
        <v>0</v>
      </c>
      <c r="E283" s="37"/>
      <c r="F283" s="37"/>
      <c r="G283" s="37"/>
      <c r="H283" s="37"/>
      <c r="I283" s="37">
        <v>0</v>
      </c>
      <c r="J283" s="80"/>
      <c r="L283" s="5"/>
      <c r="M283" s="5"/>
      <c r="N283" s="5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 spans="1:24" ht="15" x14ac:dyDescent="0.25">
      <c r="A284" s="120"/>
      <c r="B284" s="107"/>
      <c r="C284" s="17">
        <v>2019</v>
      </c>
      <c r="D284" s="37">
        <f t="shared" ref="D284:D290" si="53">E284+F284+G284+H284+I284</f>
        <v>116600</v>
      </c>
      <c r="E284" s="37"/>
      <c r="F284" s="37"/>
      <c r="G284" s="37"/>
      <c r="H284" s="37"/>
      <c r="I284" s="37">
        <f>I274</f>
        <v>116600</v>
      </c>
      <c r="J284" s="80"/>
      <c r="L284" s="5"/>
      <c r="M284" s="5"/>
      <c r="N284" s="5"/>
      <c r="O284" s="6"/>
      <c r="P284" s="6"/>
      <c r="Q284" s="6"/>
      <c r="R284" s="6"/>
      <c r="S284" s="6"/>
      <c r="T284" s="6"/>
      <c r="U284" s="6"/>
      <c r="V284" s="6"/>
      <c r="W284" s="6"/>
      <c r="X284" s="6"/>
    </row>
    <row r="285" spans="1:24" ht="15" x14ac:dyDescent="0.25">
      <c r="A285" s="120"/>
      <c r="B285" s="107"/>
      <c r="C285" s="17">
        <v>2020</v>
      </c>
      <c r="D285" s="37">
        <f t="shared" si="53"/>
        <v>154377</v>
      </c>
      <c r="E285" s="37"/>
      <c r="F285" s="37"/>
      <c r="G285" s="37"/>
      <c r="H285" s="37"/>
      <c r="I285" s="37">
        <f>I275+I276</f>
        <v>154377</v>
      </c>
      <c r="J285" s="80"/>
      <c r="L285" s="5"/>
      <c r="M285" s="5"/>
      <c r="N285" s="5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 spans="1:24" ht="15" x14ac:dyDescent="0.25">
      <c r="A286" s="120"/>
      <c r="B286" s="107"/>
      <c r="C286" s="17">
        <v>2021</v>
      </c>
      <c r="D286" s="37">
        <f t="shared" si="53"/>
        <v>0</v>
      </c>
      <c r="E286" s="37"/>
      <c r="F286" s="37"/>
      <c r="G286" s="37"/>
      <c r="H286" s="37"/>
      <c r="I286" s="37"/>
      <c r="J286" s="80"/>
      <c r="L286" s="5"/>
      <c r="M286" s="5"/>
      <c r="N286" s="5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 spans="1:24" ht="15" x14ac:dyDescent="0.25">
      <c r="A287" s="120"/>
      <c r="B287" s="107"/>
      <c r="C287" s="17">
        <v>2022</v>
      </c>
      <c r="D287" s="37">
        <f t="shared" si="53"/>
        <v>723000</v>
      </c>
      <c r="E287" s="37"/>
      <c r="F287" s="37">
        <f>F279</f>
        <v>0</v>
      </c>
      <c r="G287" s="37"/>
      <c r="H287" s="37"/>
      <c r="I287" s="37">
        <f>I277+I279</f>
        <v>723000</v>
      </c>
      <c r="J287" s="80"/>
      <c r="L287" s="5"/>
      <c r="M287" s="5"/>
      <c r="N287" s="5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 spans="1:24" ht="15" x14ac:dyDescent="0.25">
      <c r="A288" s="120"/>
      <c r="B288" s="107"/>
      <c r="C288" s="17">
        <v>2023</v>
      </c>
      <c r="D288" s="37">
        <f t="shared" si="53"/>
        <v>0</v>
      </c>
      <c r="E288" s="37"/>
      <c r="F288" s="37"/>
      <c r="G288" s="37"/>
      <c r="H288" s="37"/>
      <c r="I288" s="37"/>
      <c r="J288" s="80"/>
      <c r="L288" s="5"/>
      <c r="M288" s="5"/>
      <c r="N288" s="5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 spans="1:24" ht="15" x14ac:dyDescent="0.25">
      <c r="A289" s="120"/>
      <c r="B289" s="107"/>
      <c r="C289" s="17">
        <v>2024</v>
      </c>
      <c r="D289" s="37">
        <f t="shared" si="53"/>
        <v>0</v>
      </c>
      <c r="E289" s="37"/>
      <c r="F289" s="37"/>
      <c r="G289" s="37"/>
      <c r="H289" s="37"/>
      <c r="I289" s="37"/>
      <c r="J289" s="80"/>
      <c r="L289" s="5"/>
      <c r="M289" s="5"/>
      <c r="N289" s="5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 spans="1:24" ht="15" x14ac:dyDescent="0.25">
      <c r="A290" s="121"/>
      <c r="B290" s="108"/>
      <c r="C290" s="17">
        <v>2025</v>
      </c>
      <c r="D290" s="37">
        <f t="shared" si="53"/>
        <v>1000000</v>
      </c>
      <c r="E290" s="37"/>
      <c r="F290" s="37"/>
      <c r="G290" s="37"/>
      <c r="H290" s="37"/>
      <c r="I290" s="37">
        <f>I280</f>
        <v>1000000</v>
      </c>
      <c r="J290" s="81"/>
      <c r="L290" s="5"/>
      <c r="M290" s="5"/>
      <c r="N290" s="5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 spans="1:24" s="47" customFormat="1" ht="11.25" x14ac:dyDescent="0.2">
      <c r="A291" s="65"/>
      <c r="B291" s="66"/>
      <c r="C291" s="10"/>
      <c r="D291" s="51"/>
      <c r="E291" s="51"/>
      <c r="F291" s="51"/>
      <c r="G291" s="51"/>
      <c r="H291" s="51"/>
      <c r="I291" s="51"/>
      <c r="J291" s="62"/>
      <c r="L291" s="12"/>
      <c r="M291" s="12"/>
      <c r="N291" s="12"/>
      <c r="O291" s="46"/>
      <c r="P291" s="46"/>
      <c r="Q291" s="46"/>
      <c r="R291" s="46"/>
      <c r="S291" s="46"/>
      <c r="T291" s="46"/>
      <c r="U291" s="46"/>
      <c r="V291" s="46"/>
      <c r="W291" s="46"/>
      <c r="X291" s="46"/>
    </row>
    <row r="292" spans="1:24" ht="15" x14ac:dyDescent="0.25">
      <c r="A292" s="43">
        <v>9</v>
      </c>
      <c r="B292" s="39" t="s">
        <v>49</v>
      </c>
      <c r="C292" s="40"/>
      <c r="D292" s="41"/>
      <c r="E292" s="41"/>
      <c r="F292" s="41"/>
      <c r="G292" s="41"/>
      <c r="H292" s="41"/>
      <c r="I292" s="41"/>
      <c r="J292" s="42"/>
      <c r="L292" s="5"/>
      <c r="M292" s="5"/>
      <c r="N292" s="5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 spans="1:24" ht="13.9" customHeight="1" x14ac:dyDescent="0.25">
      <c r="A293" s="109" t="s">
        <v>90</v>
      </c>
      <c r="B293" s="106"/>
      <c r="C293" s="17" t="s">
        <v>18</v>
      </c>
      <c r="D293" s="36">
        <f t="shared" ref="D293:I293" si="54">D294+D295+D296+D297+D298+D299+D300+D301+D302</f>
        <v>8211586.7980000004</v>
      </c>
      <c r="E293" s="36">
        <f t="shared" si="54"/>
        <v>808358.02</v>
      </c>
      <c r="F293" s="36">
        <f t="shared" si="54"/>
        <v>1920005.953</v>
      </c>
      <c r="G293" s="36">
        <f t="shared" si="54"/>
        <v>4420.13</v>
      </c>
      <c r="H293" s="36">
        <f t="shared" si="54"/>
        <v>7.92</v>
      </c>
      <c r="I293" s="36">
        <f t="shared" si="54"/>
        <v>5479372.5750000002</v>
      </c>
      <c r="J293" s="79" t="s">
        <v>14</v>
      </c>
      <c r="L293" s="5"/>
      <c r="M293" s="5"/>
      <c r="N293" s="5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 spans="1:24" ht="15" x14ac:dyDescent="0.25">
      <c r="A294" s="110"/>
      <c r="B294" s="107"/>
      <c r="C294" s="17">
        <v>2017</v>
      </c>
      <c r="D294" s="37">
        <f t="shared" ref="D294:I297" si="55">D15+D48+D60+D94+D105+D261+D282</f>
        <v>576251.00200000009</v>
      </c>
      <c r="E294" s="37">
        <f t="shared" si="55"/>
        <v>67800.52</v>
      </c>
      <c r="F294" s="37">
        <f t="shared" si="55"/>
        <v>114061.07</v>
      </c>
      <c r="G294" s="37">
        <f t="shared" si="55"/>
        <v>585</v>
      </c>
      <c r="H294" s="37">
        <f t="shared" si="55"/>
        <v>0</v>
      </c>
      <c r="I294" s="37">
        <f t="shared" si="55"/>
        <v>393804.41200000001</v>
      </c>
      <c r="J294" s="80"/>
      <c r="L294" s="5"/>
      <c r="M294" s="5"/>
      <c r="N294" s="5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 spans="1:24" ht="15" x14ac:dyDescent="0.25">
      <c r="A295" s="110"/>
      <c r="B295" s="107"/>
      <c r="C295" s="17">
        <v>2018</v>
      </c>
      <c r="D295" s="37">
        <f t="shared" si="55"/>
        <v>605900.15999999992</v>
      </c>
      <c r="E295" s="37">
        <f t="shared" si="55"/>
        <v>72723.829999999987</v>
      </c>
      <c r="F295" s="37">
        <f t="shared" si="55"/>
        <v>150363.95000000001</v>
      </c>
      <c r="G295" s="37">
        <f t="shared" si="55"/>
        <v>520.54</v>
      </c>
      <c r="H295" s="37">
        <f t="shared" si="55"/>
        <v>0</v>
      </c>
      <c r="I295" s="37">
        <f t="shared" si="55"/>
        <v>382291.84</v>
      </c>
      <c r="J295" s="80"/>
      <c r="L295" s="5"/>
      <c r="M295" s="5"/>
      <c r="N295" s="5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spans="1:24" ht="15" x14ac:dyDescent="0.25">
      <c r="A296" s="110"/>
      <c r="B296" s="107"/>
      <c r="C296" s="17">
        <v>2019</v>
      </c>
      <c r="D296" s="37">
        <f t="shared" si="55"/>
        <v>691773.75199999998</v>
      </c>
      <c r="E296" s="37">
        <f t="shared" si="55"/>
        <v>45122.06</v>
      </c>
      <c r="F296" s="37">
        <f t="shared" si="55"/>
        <v>141813.36300000001</v>
      </c>
      <c r="G296" s="37">
        <f t="shared" si="55"/>
        <v>587.26</v>
      </c>
      <c r="H296" s="37">
        <f t="shared" si="55"/>
        <v>0</v>
      </c>
      <c r="I296" s="37">
        <f t="shared" si="55"/>
        <v>504251.06900000002</v>
      </c>
      <c r="J296" s="80"/>
      <c r="L296" s="5"/>
      <c r="M296" s="5"/>
      <c r="N296" s="5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 spans="1:24" ht="15" x14ac:dyDescent="0.25">
      <c r="A297" s="110"/>
      <c r="B297" s="107"/>
      <c r="C297" s="17">
        <v>2020</v>
      </c>
      <c r="D297" s="37">
        <f t="shared" si="55"/>
        <v>797455.6</v>
      </c>
      <c r="E297" s="37">
        <f t="shared" si="55"/>
        <v>63019.199999999997</v>
      </c>
      <c r="F297" s="37">
        <f t="shared" si="55"/>
        <v>189700.2</v>
      </c>
      <c r="G297" s="37">
        <f t="shared" si="55"/>
        <v>440</v>
      </c>
      <c r="H297" s="37">
        <f t="shared" si="55"/>
        <v>0</v>
      </c>
      <c r="I297" s="37">
        <f t="shared" si="55"/>
        <v>544296.19999999995</v>
      </c>
      <c r="J297" s="80"/>
      <c r="L297" s="5"/>
      <c r="M297" s="5"/>
      <c r="N297" s="5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 spans="1:24" ht="15" x14ac:dyDescent="0.25">
      <c r="A298" s="110"/>
      <c r="B298" s="107"/>
      <c r="C298" s="17">
        <v>2021</v>
      </c>
      <c r="D298" s="37">
        <f>D19+D52+D64+D98+D109+D121+D265</f>
        <v>753060.56400000001</v>
      </c>
      <c r="E298" s="37">
        <f t="shared" ref="E298:I298" si="56">E19+E52+E64+E98+E109+E265</f>
        <v>98424.87</v>
      </c>
      <c r="F298" s="37">
        <f t="shared" si="56"/>
        <v>263110.71999999997</v>
      </c>
      <c r="G298" s="37">
        <f>G19+G52+G64+G98+G109+G265+G286</f>
        <v>440</v>
      </c>
      <c r="H298" s="37">
        <f t="shared" si="56"/>
        <v>7.92</v>
      </c>
      <c r="I298" s="37">
        <f t="shared" si="56"/>
        <v>391020.554</v>
      </c>
      <c r="J298" s="80"/>
      <c r="L298" s="5"/>
      <c r="M298" s="5"/>
      <c r="N298" s="5"/>
      <c r="O298" s="6"/>
      <c r="P298" s="6"/>
      <c r="Q298" s="6"/>
      <c r="R298" s="6"/>
      <c r="S298" s="6"/>
      <c r="T298" s="6"/>
      <c r="U298" s="6"/>
      <c r="V298" s="6"/>
      <c r="W298" s="6"/>
      <c r="X298" s="6"/>
    </row>
    <row r="299" spans="1:24" ht="15" x14ac:dyDescent="0.25">
      <c r="A299" s="110"/>
      <c r="B299" s="107"/>
      <c r="C299" s="17">
        <v>2022</v>
      </c>
      <c r="D299" s="37">
        <f t="shared" ref="D299:E299" si="57">D20+D53+D65+D99+D110+D121+D266+D287</f>
        <v>1594049.58</v>
      </c>
      <c r="E299" s="37">
        <f t="shared" si="57"/>
        <v>98191.48</v>
      </c>
      <c r="F299" s="37">
        <f>F20+F53+F65+F99+F110+F121+F266+F287</f>
        <v>377049.47</v>
      </c>
      <c r="G299" s="37">
        <f t="shared" ref="G299:I299" si="58">G20+G53+G65+G99+G110+G121+G266+G287</f>
        <v>403.33</v>
      </c>
      <c r="H299" s="37">
        <f t="shared" si="58"/>
        <v>0</v>
      </c>
      <c r="I299" s="37">
        <f t="shared" si="58"/>
        <v>1118405.3</v>
      </c>
      <c r="J299" s="80"/>
      <c r="L299" s="5"/>
      <c r="M299" s="5"/>
      <c r="N299" s="5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spans="1:24" ht="15" x14ac:dyDescent="0.25">
      <c r="A300" s="110"/>
      <c r="B300" s="107"/>
      <c r="C300" s="17">
        <v>2023</v>
      </c>
      <c r="D300" s="72">
        <f>D21+D54+D66+D100+D111+D267+D288+D278+D123</f>
        <v>656840.69999999995</v>
      </c>
      <c r="E300" s="72">
        <f t="shared" ref="E300:I300" si="59">E21+E54+E66+E100+E111+E267+E288+E278+E123</f>
        <v>126761.5</v>
      </c>
      <c r="F300" s="72">
        <f>F21+F54+F66+F100+F111+F267+F288+F278+F123</f>
        <v>188667.5</v>
      </c>
      <c r="G300" s="72">
        <f t="shared" si="59"/>
        <v>440</v>
      </c>
      <c r="H300" s="72">
        <f t="shared" si="59"/>
        <v>0</v>
      </c>
      <c r="I300" s="72">
        <f t="shared" si="59"/>
        <v>340971.69999999995</v>
      </c>
      <c r="J300" s="80"/>
      <c r="L300" s="5"/>
      <c r="M300" s="5"/>
      <c r="N300" s="5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spans="1:24" ht="15" x14ac:dyDescent="0.25">
      <c r="A301" s="110"/>
      <c r="B301" s="107"/>
      <c r="C301" s="17">
        <v>2024</v>
      </c>
      <c r="D301" s="37">
        <f t="shared" ref="D301:I302" si="60">D22+D55+D67+D101+D112+D268+D289</f>
        <v>767249.77</v>
      </c>
      <c r="E301" s="37">
        <f t="shared" si="60"/>
        <v>118157.28</v>
      </c>
      <c r="F301" s="37">
        <f t="shared" si="60"/>
        <v>248044.99</v>
      </c>
      <c r="G301" s="37">
        <f t="shared" si="60"/>
        <v>502</v>
      </c>
      <c r="H301" s="37">
        <f t="shared" si="60"/>
        <v>0</v>
      </c>
      <c r="I301" s="37">
        <f t="shared" si="60"/>
        <v>401179.8</v>
      </c>
      <c r="J301" s="80"/>
      <c r="L301" s="5"/>
      <c r="M301" s="5"/>
      <c r="N301" s="5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 spans="1:24" ht="15" x14ac:dyDescent="0.25">
      <c r="A302" s="111"/>
      <c r="B302" s="108"/>
      <c r="C302" s="17">
        <v>2025</v>
      </c>
      <c r="D302" s="37">
        <f t="shared" si="60"/>
        <v>1769005.67</v>
      </c>
      <c r="E302" s="37">
        <f t="shared" si="60"/>
        <v>118157.28</v>
      </c>
      <c r="F302" s="37">
        <f t="shared" si="60"/>
        <v>247194.69</v>
      </c>
      <c r="G302" s="37">
        <f t="shared" si="60"/>
        <v>502</v>
      </c>
      <c r="H302" s="37">
        <f t="shared" si="60"/>
        <v>0</v>
      </c>
      <c r="I302" s="37">
        <f t="shared" si="60"/>
        <v>1403151.7</v>
      </c>
      <c r="J302" s="81"/>
      <c r="L302" s="5"/>
      <c r="M302" s="5"/>
      <c r="N302" s="5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4" spans="1:24" ht="14.25" x14ac:dyDescent="0.2">
      <c r="A304" s="25"/>
    </row>
  </sheetData>
  <mergeCells count="96">
    <mergeCell ref="G1:I1"/>
    <mergeCell ref="A183:A192"/>
    <mergeCell ref="B183:B192"/>
    <mergeCell ref="J183:J192"/>
    <mergeCell ref="A216:A225"/>
    <mergeCell ref="B216:B225"/>
    <mergeCell ref="J216:J225"/>
    <mergeCell ref="A172:A181"/>
    <mergeCell ref="B172:B181"/>
    <mergeCell ref="J172:J181"/>
    <mergeCell ref="A205:A214"/>
    <mergeCell ref="B205:B214"/>
    <mergeCell ref="J205:J214"/>
    <mergeCell ref="A128:A137"/>
    <mergeCell ref="B128:B137"/>
    <mergeCell ref="J128:J137"/>
    <mergeCell ref="A194:A203"/>
    <mergeCell ref="B194:B203"/>
    <mergeCell ref="J194:J203"/>
    <mergeCell ref="A293:A302"/>
    <mergeCell ref="B293:B302"/>
    <mergeCell ref="J293:J302"/>
    <mergeCell ref="B271:J271"/>
    <mergeCell ref="A281:A290"/>
    <mergeCell ref="B281:B290"/>
    <mergeCell ref="J281:J290"/>
    <mergeCell ref="A249:A258"/>
    <mergeCell ref="B249:B258"/>
    <mergeCell ref="J249:J258"/>
    <mergeCell ref="A260:A269"/>
    <mergeCell ref="B260:B269"/>
    <mergeCell ref="J260:J269"/>
    <mergeCell ref="A150:A159"/>
    <mergeCell ref="B150:B159"/>
    <mergeCell ref="J150:J159"/>
    <mergeCell ref="A161:A170"/>
    <mergeCell ref="B161:B170"/>
    <mergeCell ref="J161:J170"/>
    <mergeCell ref="A227:A236"/>
    <mergeCell ref="B227:B236"/>
    <mergeCell ref="J227:J236"/>
    <mergeCell ref="A238:A247"/>
    <mergeCell ref="B238:B247"/>
    <mergeCell ref="J238:J247"/>
    <mergeCell ref="A93:A102"/>
    <mergeCell ref="B93:B102"/>
    <mergeCell ref="J93:J102"/>
    <mergeCell ref="A139:A148"/>
    <mergeCell ref="B139:B148"/>
    <mergeCell ref="J139:J148"/>
    <mergeCell ref="B103:J103"/>
    <mergeCell ref="A104:A113"/>
    <mergeCell ref="B104:B113"/>
    <mergeCell ref="J104:J113"/>
    <mergeCell ref="B127:J127"/>
    <mergeCell ref="B115:J115"/>
    <mergeCell ref="A116:A125"/>
    <mergeCell ref="B116:B125"/>
    <mergeCell ref="J116:J125"/>
    <mergeCell ref="A71:A80"/>
    <mergeCell ref="B71:B80"/>
    <mergeCell ref="J71:J80"/>
    <mergeCell ref="A82:A91"/>
    <mergeCell ref="B82:B91"/>
    <mergeCell ref="J82:J91"/>
    <mergeCell ref="B58:J58"/>
    <mergeCell ref="A59:A68"/>
    <mergeCell ref="B59:B68"/>
    <mergeCell ref="J59:J69"/>
    <mergeCell ref="B70:J70"/>
    <mergeCell ref="A25:A34"/>
    <mergeCell ref="J14:J23"/>
    <mergeCell ref="J25:J34"/>
    <mergeCell ref="B46:J46"/>
    <mergeCell ref="A47:A56"/>
    <mergeCell ref="B47:B56"/>
    <mergeCell ref="J47:J57"/>
    <mergeCell ref="A36:A45"/>
    <mergeCell ref="B36:B45"/>
    <mergeCell ref="J36:J45"/>
    <mergeCell ref="J272:J280"/>
    <mergeCell ref="A3:J3"/>
    <mergeCell ref="A4:J4"/>
    <mergeCell ref="A5:J5"/>
    <mergeCell ref="A6:J6"/>
    <mergeCell ref="A7:A8"/>
    <mergeCell ref="B7:B8"/>
    <mergeCell ref="C7:C8"/>
    <mergeCell ref="D7:D8"/>
    <mergeCell ref="E7:I7"/>
    <mergeCell ref="J7:J8"/>
    <mergeCell ref="B10:J10"/>
    <mergeCell ref="B12:J12"/>
    <mergeCell ref="A14:A23"/>
    <mergeCell ref="B14:B23"/>
    <mergeCell ref="B25:B34"/>
  </mergeCells>
  <phoneticPr fontId="0" type="noConversion"/>
  <pageMargins left="0.55118110236220474" right="0.35433070866141736" top="0.59055118110236227" bottom="0.39370078740157483" header="0.51181102362204722" footer="0.51181102362204722"/>
  <pageSetup paperSize="9" scale="61" fitToHeight="11" orientation="portrait" r:id="rId1"/>
  <headerFooter alignWithMargins="0"/>
  <rowBreaks count="3" manualBreakCount="3">
    <brk id="102" max="16383" man="1"/>
    <brk id="215" max="16383" man="1"/>
    <brk id="2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Пользователь</cp:lastModifiedBy>
  <cp:lastPrinted>2024-05-03T07:55:46Z</cp:lastPrinted>
  <dcterms:created xsi:type="dcterms:W3CDTF">2013-10-03T07:53:14Z</dcterms:created>
  <dcterms:modified xsi:type="dcterms:W3CDTF">2024-05-13T07:58:32Z</dcterms:modified>
</cp:coreProperties>
</file>