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ak\ОБЩАЯ\Акулова Е.Г\от Мушкис\"/>
    </mc:Choice>
  </mc:AlternateContent>
  <bookViews>
    <workbookView xWindow="0" yWindow="0" windowWidth="28368" windowHeight="11376"/>
  </bookViews>
  <sheets>
    <sheet name="Лист2" sheetId="2" r:id="rId1"/>
    <sheet name="Лист3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54" i="2" l="1"/>
  <c r="G253" i="2"/>
  <c r="G252" i="2"/>
  <c r="D170" i="2"/>
  <c r="D169" i="2"/>
  <c r="D167" i="2"/>
  <c r="G170" i="2"/>
  <c r="G169" i="2"/>
  <c r="G168" i="2"/>
  <c r="D168" i="2" s="1"/>
  <c r="G167" i="2"/>
  <c r="G166" i="2"/>
  <c r="D212" i="2"/>
  <c r="D211" i="2"/>
  <c r="D210" i="2"/>
  <c r="D209" i="2"/>
  <c r="D279" i="2" l="1"/>
  <c r="D377" i="2" l="1"/>
  <c r="D376" i="2"/>
  <c r="H375" i="2" l="1"/>
  <c r="E373" i="2" l="1"/>
  <c r="D68" i="2" l="1"/>
  <c r="D67" i="2"/>
  <c r="G338" i="2"/>
  <c r="G377" i="2" s="1"/>
  <c r="I338" i="2"/>
  <c r="E338" i="2"/>
  <c r="D338" i="2"/>
  <c r="I337" i="2"/>
  <c r="G337" i="2"/>
  <c r="G376" i="2" s="1"/>
  <c r="E337" i="2"/>
  <c r="D337" i="2"/>
  <c r="D140" i="2" l="1"/>
  <c r="D139" i="2"/>
  <c r="I126" i="2"/>
  <c r="F126" i="2"/>
  <c r="E126" i="2"/>
  <c r="D126" i="2"/>
  <c r="I125" i="2"/>
  <c r="F125" i="2"/>
  <c r="E125" i="2"/>
  <c r="D125" i="2"/>
  <c r="I112" i="2"/>
  <c r="I111" i="2"/>
  <c r="D23" i="2"/>
  <c r="E15" i="2" l="1"/>
  <c r="I336" i="2" l="1"/>
  <c r="G336" i="2"/>
  <c r="G375" i="2" s="1"/>
  <c r="D375" i="2" s="1"/>
  <c r="E336" i="2"/>
  <c r="D336" i="2"/>
  <c r="D138" i="2" l="1"/>
  <c r="F124" i="2"/>
  <c r="E124" i="2"/>
  <c r="I110" i="2"/>
  <c r="I124" i="2" s="1"/>
  <c r="D66" i="2"/>
  <c r="D124" i="2" l="1"/>
  <c r="E334" i="2"/>
  <c r="F334" i="2"/>
  <c r="H334" i="2"/>
  <c r="I334" i="2"/>
  <c r="G250" i="2"/>
  <c r="D250" i="2" s="1"/>
  <c r="D292" i="2"/>
  <c r="D320" i="2"/>
  <c r="D348" i="2"/>
  <c r="D151" i="2"/>
  <c r="G334" i="2" l="1"/>
  <c r="G373" i="2" s="1"/>
  <c r="D51" i="2" l="1"/>
  <c r="D50" i="2"/>
  <c r="D49" i="2"/>
  <c r="D48" i="2"/>
  <c r="D47" i="2"/>
  <c r="D46" i="2"/>
  <c r="D45" i="2"/>
  <c r="D44" i="2"/>
  <c r="I43" i="2"/>
  <c r="H43" i="2"/>
  <c r="G43" i="2"/>
  <c r="F43" i="2"/>
  <c r="E43" i="2"/>
  <c r="D43" i="2" l="1"/>
  <c r="G251" i="2"/>
  <c r="G335" i="2" s="1"/>
  <c r="G374" i="2" s="1"/>
  <c r="G248" i="2"/>
  <c r="D150" i="2"/>
  <c r="G249" i="2" l="1"/>
  <c r="D149" i="2" l="1"/>
  <c r="F20" i="2"/>
  <c r="H21" i="2" l="1"/>
  <c r="H372" i="2" s="1"/>
  <c r="H22" i="2"/>
  <c r="H373" i="2" l="1"/>
  <c r="D22" i="2"/>
  <c r="H20" i="2"/>
  <c r="I144" i="2" l="1"/>
  <c r="H144" i="2"/>
  <c r="G144" i="2"/>
  <c r="F144" i="2"/>
  <c r="E144" i="2"/>
  <c r="D144" i="2" l="1"/>
  <c r="I357" i="2"/>
  <c r="I355" i="2" l="1"/>
  <c r="D346" i="2"/>
  <c r="H371" i="2"/>
  <c r="H351" i="2"/>
  <c r="G351" i="2"/>
  <c r="E351" i="2"/>
  <c r="D356" i="2"/>
  <c r="I354" i="2"/>
  <c r="F18" i="2"/>
  <c r="I103" i="2" l="1"/>
  <c r="I104" i="2"/>
  <c r="I105" i="2"/>
  <c r="I106" i="2"/>
  <c r="I107" i="2"/>
  <c r="I108" i="2"/>
  <c r="I109" i="2"/>
  <c r="I102" i="2"/>
  <c r="I89" i="2"/>
  <c r="I90" i="2"/>
  <c r="I91" i="2"/>
  <c r="I92" i="2"/>
  <c r="I93" i="2"/>
  <c r="I94" i="2"/>
  <c r="I95" i="2"/>
  <c r="I88" i="2"/>
  <c r="G164" i="2" l="1"/>
  <c r="G165" i="2"/>
  <c r="G163" i="2"/>
  <c r="G162" i="2"/>
  <c r="G161" i="2"/>
  <c r="G160" i="2"/>
  <c r="D160" i="2" s="1"/>
  <c r="D236" i="2"/>
  <c r="D235" i="2"/>
  <c r="D234" i="2"/>
  <c r="D233" i="2"/>
  <c r="D232" i="2"/>
  <c r="D231" i="2"/>
  <c r="D230" i="2"/>
  <c r="I229" i="2"/>
  <c r="H229" i="2"/>
  <c r="G229" i="2"/>
  <c r="F229" i="2"/>
  <c r="E229" i="2"/>
  <c r="G18" i="2"/>
  <c r="D18" i="2" s="1"/>
  <c r="D31" i="2"/>
  <c r="D32" i="2"/>
  <c r="D33" i="2"/>
  <c r="D34" i="2"/>
  <c r="D35" i="2"/>
  <c r="D36" i="2"/>
  <c r="D37" i="2"/>
  <c r="D30" i="2"/>
  <c r="E29" i="2"/>
  <c r="F29" i="2"/>
  <c r="G29" i="2"/>
  <c r="H29" i="2"/>
  <c r="I29" i="2"/>
  <c r="D189" i="2"/>
  <c r="D343" i="2"/>
  <c r="D347" i="2"/>
  <c r="D344" i="2"/>
  <c r="D349" i="2"/>
  <c r="D350" i="2"/>
  <c r="D345" i="2"/>
  <c r="D342" i="2"/>
  <c r="D174" i="2"/>
  <c r="D188" i="2"/>
  <c r="F328" i="2"/>
  <c r="I329" i="2"/>
  <c r="I330" i="2"/>
  <c r="I331" i="2"/>
  <c r="I332" i="2"/>
  <c r="I333" i="2"/>
  <c r="I335" i="2"/>
  <c r="E329" i="2"/>
  <c r="E330" i="2"/>
  <c r="E331" i="2"/>
  <c r="E332" i="2"/>
  <c r="E333" i="2"/>
  <c r="E335" i="2"/>
  <c r="E328" i="2"/>
  <c r="H328" i="2"/>
  <c r="I328" i="2"/>
  <c r="G245" i="2"/>
  <c r="D245" i="2" s="1"/>
  <c r="G246" i="2"/>
  <c r="D246" i="2" s="1"/>
  <c r="G247" i="2"/>
  <c r="D247" i="2" s="1"/>
  <c r="D248" i="2"/>
  <c r="D251" i="2"/>
  <c r="G244" i="2"/>
  <c r="D244" i="2" s="1"/>
  <c r="D278" i="2"/>
  <c r="D277" i="2"/>
  <c r="D276" i="2"/>
  <c r="D275" i="2"/>
  <c r="D274" i="2"/>
  <c r="D273" i="2"/>
  <c r="D272" i="2"/>
  <c r="I271" i="2"/>
  <c r="H271" i="2"/>
  <c r="G271" i="2"/>
  <c r="F271" i="2"/>
  <c r="E271" i="2"/>
  <c r="E285" i="2"/>
  <c r="F285" i="2"/>
  <c r="G285" i="2"/>
  <c r="H285" i="2"/>
  <c r="I285" i="2"/>
  <c r="D286" i="2"/>
  <c r="D287" i="2"/>
  <c r="D288" i="2"/>
  <c r="D289" i="2"/>
  <c r="D290" i="2"/>
  <c r="D291" i="2"/>
  <c r="D265" i="2"/>
  <c r="D264" i="2"/>
  <c r="D263" i="2"/>
  <c r="D262" i="2"/>
  <c r="D261" i="2"/>
  <c r="D260" i="2"/>
  <c r="D259" i="2"/>
  <c r="D258" i="2"/>
  <c r="I257" i="2"/>
  <c r="H257" i="2"/>
  <c r="G257" i="2"/>
  <c r="F257" i="2"/>
  <c r="E257" i="2"/>
  <c r="D223" i="2"/>
  <c r="D222" i="2"/>
  <c r="D221" i="2"/>
  <c r="D220" i="2"/>
  <c r="D219" i="2"/>
  <c r="D218" i="2"/>
  <c r="D217" i="2"/>
  <c r="D216" i="2"/>
  <c r="I215" i="2"/>
  <c r="H215" i="2"/>
  <c r="G215" i="2"/>
  <c r="F215" i="2"/>
  <c r="E215" i="2"/>
  <c r="D208" i="2"/>
  <c r="D207" i="2"/>
  <c r="D206" i="2"/>
  <c r="D205" i="2"/>
  <c r="D204" i="2"/>
  <c r="D203" i="2"/>
  <c r="D202" i="2"/>
  <c r="I201" i="2"/>
  <c r="H201" i="2"/>
  <c r="G201" i="2"/>
  <c r="F201" i="2"/>
  <c r="E201" i="2"/>
  <c r="D194" i="2"/>
  <c r="D193" i="2"/>
  <c r="D192" i="2"/>
  <c r="D191" i="2"/>
  <c r="D190" i="2"/>
  <c r="I187" i="2"/>
  <c r="H187" i="2"/>
  <c r="G187" i="2"/>
  <c r="F187" i="2"/>
  <c r="E187" i="2"/>
  <c r="D181" i="2"/>
  <c r="D180" i="2"/>
  <c r="D179" i="2"/>
  <c r="D178" i="2"/>
  <c r="D177" i="2"/>
  <c r="D176" i="2"/>
  <c r="D175" i="2"/>
  <c r="I173" i="2"/>
  <c r="H173" i="2"/>
  <c r="G173" i="2"/>
  <c r="F173" i="2"/>
  <c r="E173" i="2"/>
  <c r="E243" i="2"/>
  <c r="F243" i="2"/>
  <c r="H243" i="2"/>
  <c r="I243" i="2"/>
  <c r="H374" i="2"/>
  <c r="H370" i="2"/>
  <c r="H369" i="2"/>
  <c r="H368" i="2"/>
  <c r="D359" i="2"/>
  <c r="D358" i="2"/>
  <c r="F357" i="2"/>
  <c r="F351" i="2" s="1"/>
  <c r="D354" i="2"/>
  <c r="I352" i="2"/>
  <c r="D352" i="2" s="1"/>
  <c r="F333" i="2"/>
  <c r="F332" i="2"/>
  <c r="F331" i="2"/>
  <c r="F330" i="2"/>
  <c r="F329" i="2"/>
  <c r="D319" i="2"/>
  <c r="D318" i="2"/>
  <c r="D317" i="2"/>
  <c r="D316" i="2"/>
  <c r="D315" i="2"/>
  <c r="D314" i="2"/>
  <c r="I313" i="2"/>
  <c r="H313" i="2"/>
  <c r="G313" i="2"/>
  <c r="F313" i="2"/>
  <c r="E313" i="2"/>
  <c r="D307" i="2"/>
  <c r="D306" i="2"/>
  <c r="D305" i="2"/>
  <c r="D304" i="2"/>
  <c r="D303" i="2"/>
  <c r="D302" i="2"/>
  <c r="D301" i="2"/>
  <c r="D300" i="2"/>
  <c r="I299" i="2"/>
  <c r="H299" i="2"/>
  <c r="G299" i="2"/>
  <c r="F299" i="2"/>
  <c r="E299" i="2"/>
  <c r="I159" i="2"/>
  <c r="H159" i="2"/>
  <c r="F159" i="2"/>
  <c r="E159" i="2"/>
  <c r="D137" i="2"/>
  <c r="D136" i="2"/>
  <c r="D135" i="2"/>
  <c r="D134" i="2"/>
  <c r="D133" i="2"/>
  <c r="D132" i="2"/>
  <c r="D131" i="2"/>
  <c r="D130" i="2"/>
  <c r="I129" i="2"/>
  <c r="H129" i="2"/>
  <c r="G129" i="2"/>
  <c r="F129" i="2"/>
  <c r="E129" i="2"/>
  <c r="I123" i="2"/>
  <c r="F123" i="2"/>
  <c r="E123" i="2"/>
  <c r="I122" i="2"/>
  <c r="I373" i="2" s="1"/>
  <c r="F122" i="2"/>
  <c r="F373" i="2" s="1"/>
  <c r="E122" i="2"/>
  <c r="I121" i="2"/>
  <c r="F121" i="2"/>
  <c r="E121" i="2"/>
  <c r="I120" i="2"/>
  <c r="F120" i="2"/>
  <c r="E120" i="2"/>
  <c r="I119" i="2"/>
  <c r="F119" i="2"/>
  <c r="E119" i="2"/>
  <c r="I118" i="2"/>
  <c r="F118" i="2"/>
  <c r="E118" i="2"/>
  <c r="I117" i="2"/>
  <c r="F117" i="2"/>
  <c r="E117" i="2"/>
  <c r="I116" i="2"/>
  <c r="F116" i="2"/>
  <c r="E116" i="2"/>
  <c r="H115" i="2"/>
  <c r="G115" i="2"/>
  <c r="D109" i="2"/>
  <c r="D108" i="2"/>
  <c r="D107" i="2"/>
  <c r="D106" i="2"/>
  <c r="D105" i="2"/>
  <c r="D104" i="2"/>
  <c r="D103" i="2"/>
  <c r="D102" i="2"/>
  <c r="I101" i="2"/>
  <c r="H101" i="2"/>
  <c r="G101" i="2"/>
  <c r="F101" i="2"/>
  <c r="E101" i="2"/>
  <c r="D94" i="2"/>
  <c r="D93" i="2"/>
  <c r="D92" i="2"/>
  <c r="D91" i="2"/>
  <c r="D90" i="2"/>
  <c r="D89" i="2"/>
  <c r="D88" i="2"/>
  <c r="I87" i="2"/>
  <c r="H87" i="2"/>
  <c r="G87" i="2"/>
  <c r="F87" i="2"/>
  <c r="E87" i="2"/>
  <c r="D80" i="2"/>
  <c r="D79" i="2"/>
  <c r="D78" i="2"/>
  <c r="D77" i="2"/>
  <c r="D76" i="2"/>
  <c r="D75" i="2"/>
  <c r="D74" i="2"/>
  <c r="D73" i="2"/>
  <c r="I72" i="2"/>
  <c r="H72" i="2"/>
  <c r="G72" i="2"/>
  <c r="F72" i="2"/>
  <c r="E72" i="2"/>
  <c r="D65" i="2"/>
  <c r="D64" i="2"/>
  <c r="D63" i="2"/>
  <c r="D62" i="2"/>
  <c r="D61" i="2"/>
  <c r="D60" i="2"/>
  <c r="D59" i="2"/>
  <c r="H58" i="2"/>
  <c r="I57" i="2"/>
  <c r="G57" i="2"/>
  <c r="F57" i="2"/>
  <c r="E57" i="2"/>
  <c r="D21" i="2"/>
  <c r="D20" i="2"/>
  <c r="D19" i="2"/>
  <c r="D17" i="2"/>
  <c r="D16" i="2"/>
  <c r="I15" i="2"/>
  <c r="H15" i="2"/>
  <c r="I371" i="2" l="1"/>
  <c r="I372" i="2"/>
  <c r="E372" i="2"/>
  <c r="E371" i="2"/>
  <c r="D122" i="2"/>
  <c r="F372" i="2"/>
  <c r="D161" i="2"/>
  <c r="D329" i="2" s="1"/>
  <c r="F371" i="2"/>
  <c r="D165" i="2"/>
  <c r="D162" i="2"/>
  <c r="D330" i="2" s="1"/>
  <c r="D166" i="2"/>
  <c r="D164" i="2"/>
  <c r="D332" i="2" s="1"/>
  <c r="D353" i="2"/>
  <c r="I351" i="2"/>
  <c r="G333" i="2"/>
  <c r="E367" i="2"/>
  <c r="D249" i="2"/>
  <c r="D243" i="2" s="1"/>
  <c r="D285" i="2"/>
  <c r="H367" i="2"/>
  <c r="H366" i="2" s="1"/>
  <c r="E368" i="2"/>
  <c r="I368" i="2"/>
  <c r="E370" i="2"/>
  <c r="I370" i="2"/>
  <c r="E374" i="2"/>
  <c r="I374" i="2"/>
  <c r="D201" i="2"/>
  <c r="G332" i="2"/>
  <c r="G371" i="2" s="1"/>
  <c r="I327" i="2"/>
  <c r="G15" i="2"/>
  <c r="E327" i="2"/>
  <c r="F369" i="2"/>
  <c r="D328" i="2"/>
  <c r="D257" i="2"/>
  <c r="I115" i="2"/>
  <c r="F115" i="2"/>
  <c r="D271" i="2"/>
  <c r="G243" i="2"/>
  <c r="D187" i="2"/>
  <c r="G330" i="2"/>
  <c r="G369" i="2" s="1"/>
  <c r="E115" i="2"/>
  <c r="F15" i="2"/>
  <c r="I367" i="2"/>
  <c r="D87" i="2"/>
  <c r="F367" i="2"/>
  <c r="D117" i="2"/>
  <c r="F368" i="2"/>
  <c r="E369" i="2"/>
  <c r="I369" i="2"/>
  <c r="F370" i="2"/>
  <c r="F374" i="2"/>
  <c r="D355" i="2"/>
  <c r="G328" i="2"/>
  <c r="G367" i="2" s="1"/>
  <c r="D72" i="2"/>
  <c r="D101" i="2"/>
  <c r="D121" i="2"/>
  <c r="G331" i="2"/>
  <c r="G370" i="2" s="1"/>
  <c r="D215" i="2"/>
  <c r="D163" i="2"/>
  <c r="D331" i="2" s="1"/>
  <c r="G159" i="2"/>
  <c r="D229" i="2"/>
  <c r="D118" i="2"/>
  <c r="D119" i="2"/>
  <c r="D123" i="2"/>
  <c r="D129" i="2"/>
  <c r="D299" i="2"/>
  <c r="D313" i="2"/>
  <c r="D357" i="2"/>
  <c r="D173" i="2"/>
  <c r="F327" i="2"/>
  <c r="G329" i="2"/>
  <c r="G368" i="2" s="1"/>
  <c r="H57" i="2"/>
  <c r="D58" i="2"/>
  <c r="D57" i="2" s="1"/>
  <c r="D29" i="2"/>
  <c r="D15" i="2"/>
  <c r="D120" i="2"/>
  <c r="D116" i="2"/>
  <c r="D335" i="2" l="1"/>
  <c r="D374" i="2" s="1"/>
  <c r="G372" i="2"/>
  <c r="D334" i="2"/>
  <c r="D373" i="2" s="1"/>
  <c r="D371" i="2"/>
  <c r="D369" i="2"/>
  <c r="D333" i="2"/>
  <c r="D372" i="2" s="1"/>
  <c r="D351" i="2"/>
  <c r="E366" i="2"/>
  <c r="D368" i="2"/>
  <c r="I366" i="2"/>
  <c r="F366" i="2"/>
  <c r="D370" i="2"/>
  <c r="D159" i="2"/>
  <c r="G366" i="2"/>
  <c r="G327" i="2"/>
  <c r="D115" i="2"/>
  <c r="D367" i="2"/>
  <c r="D327" i="2" l="1"/>
  <c r="D366" i="2"/>
</calcChain>
</file>

<file path=xl/sharedStrings.xml><?xml version="1.0" encoding="utf-8"?>
<sst xmlns="http://schemas.openxmlformats.org/spreadsheetml/2006/main" count="149" uniqueCount="103">
  <si>
    <t>Перечень</t>
  </si>
  <si>
    <t>№№ пп</t>
  </si>
  <si>
    <t xml:space="preserve">Наименование цели, задачи, мероприятия     МП    </t>
  </si>
  <si>
    <t xml:space="preserve">   Срок  исполнения </t>
  </si>
  <si>
    <t xml:space="preserve">   В том числе за счет средств   </t>
  </si>
  <si>
    <t>Ответственные исполнители</t>
  </si>
  <si>
    <t xml:space="preserve">федерального бюджета </t>
  </si>
  <si>
    <t xml:space="preserve">областного  бюджета </t>
  </si>
  <si>
    <t>районного бюджета</t>
  </si>
  <si>
    <t>бюджетов поселений</t>
  </si>
  <si>
    <t xml:space="preserve">Внебюджетных источников  </t>
  </si>
  <si>
    <t>1.1</t>
  </si>
  <si>
    <t xml:space="preserve">всего     </t>
  </si>
  <si>
    <t>Управление по социально-экономическому развитии села</t>
  </si>
  <si>
    <t>2.1</t>
  </si>
  <si>
    <t xml:space="preserve">Всего     </t>
  </si>
  <si>
    <t>Всего</t>
  </si>
  <si>
    <t>ВСЕГО</t>
  </si>
  <si>
    <t xml:space="preserve">Цель: Развитие агропромышленного комплекса в Кожевниковском районе
- создание конкурентоспособного, инвестиционно привлекательного сельскохозяйственного производства в Кожевниковском районе Томской области
- улучшение условий жизнедеятельности на территории Кожевниковского района Томской области;
-улучшение инвестиционного климата в сфере АПК на территории Кожевниковского района за счет реализации инфраструктурных мероприятий в рамках Программы; 
                       </t>
  </si>
  <si>
    <t>Задача 1: Развитие отрасли растениеводства</t>
  </si>
  <si>
    <t xml:space="preserve">Мероприятия по  развитию отрасли растениеводства
</t>
  </si>
  <si>
    <t>Мероприятия по развитию отрасли животноводства</t>
  </si>
  <si>
    <t>Задача 2: Развитие отрасли животноводства</t>
  </si>
  <si>
    <t>Задача 3:  Развитие молочного скотоводства</t>
  </si>
  <si>
    <t>3.1</t>
  </si>
  <si>
    <t>4.1</t>
  </si>
  <si>
    <t>Задача 4:  Развитие малых форм хозяйствования</t>
  </si>
  <si>
    <t>Мероприятия по поддержке начинающих фермеров</t>
  </si>
  <si>
    <t>4.2</t>
  </si>
  <si>
    <t>Мероприятия по развитию семейных животноводческих ферм на базе КФХ</t>
  </si>
  <si>
    <t>4.3</t>
  </si>
  <si>
    <t>Всего по задаче 4</t>
  </si>
  <si>
    <t>5</t>
  </si>
  <si>
    <t>Задача 5:  Техническая и технологическая модернизация, инновационное развитие</t>
  </si>
  <si>
    <t>5.1</t>
  </si>
  <si>
    <r>
      <rPr>
        <sz val="10"/>
        <rFont val="Times New Roman"/>
        <family val="1"/>
        <charset val="204"/>
      </rPr>
      <t xml:space="preserve">Мероприятия по технической и технологической модернизации, инновации развития Кожевниковского района
</t>
    </r>
    <r>
      <rPr>
        <b/>
        <sz val="10"/>
        <rFont val="Times New Roman"/>
        <family val="1"/>
        <charset val="204"/>
      </rPr>
      <t xml:space="preserve">
</t>
    </r>
  </si>
  <si>
    <t>6</t>
  </si>
  <si>
    <t>6.1</t>
  </si>
  <si>
    <t>Стимулирования, развития животноводства в ЛПХ граждан</t>
  </si>
  <si>
    <t xml:space="preserve">Продвижения продукции с ЛПХ граждан </t>
  </si>
  <si>
    <t xml:space="preserve"> Финансово-кредитная поддержка ЛПХ</t>
  </si>
  <si>
    <t>Субсидии на возмещение части % ставки по долгосрочным, среднесрочным и краткосрочным кредитам взятыми МФХ</t>
  </si>
  <si>
    <t>7</t>
  </si>
  <si>
    <t>7.1</t>
  </si>
  <si>
    <t>7.2</t>
  </si>
  <si>
    <t>7.3</t>
  </si>
  <si>
    <t>7.4</t>
  </si>
  <si>
    <t>Всего по задаче 7</t>
  </si>
  <si>
    <t>Итого по программе</t>
  </si>
  <si>
    <t>8.1</t>
  </si>
  <si>
    <t>соревнования среди сельских поселений Кожевниковского района по сбору молока от населения</t>
  </si>
  <si>
    <t>искусственное осеменение коров</t>
  </si>
  <si>
    <t>проведение конкурса на лучшее предприятие среди малого и среднего бизнеса</t>
  </si>
  <si>
    <t>Проведение районного конкурса среди операторов машинного доения</t>
  </si>
  <si>
    <t xml:space="preserve">Продвижения продукции с ЛПХ граждан (Ярмарки сельских поселений на творческих отчетах) </t>
  </si>
  <si>
    <t>Покупка племенных нетелей для оздоровления стада от лейкоза в ООО "Подсобное"</t>
  </si>
  <si>
    <t>1.1.1.</t>
  </si>
  <si>
    <t xml:space="preserve">Объем финансирования (тыс.  руб.) </t>
  </si>
  <si>
    <t>Проведение районного мероприятия "Доярка года"</t>
  </si>
  <si>
    <t>Субсидии из областного бюджета на: Искуственное осеменение коров в ЛПХ; на содержание 1 головы коров; содержание молодняка скота; на преобретение с/х техники и оборудования; возмещение % ставки по долгосрочным, среднесрочным и кратким кредитам взятыми МФХ</t>
  </si>
  <si>
    <t>Продвижения продукции с ЛПХ граждан           (Ежегодная районная сезонная ярмарка)</t>
  </si>
  <si>
    <t>Мероприятия по развитию молочного скотоводства в Кожевниковском районе Томской области</t>
  </si>
  <si>
    <t>Строительство телятника на 200 голов АО "Дубровское"</t>
  </si>
  <si>
    <t>Реконструкция зерносушильного комплекса АО "Дубровское"</t>
  </si>
  <si>
    <t>Увеличение объемов производства зерновых культур ООО "Авангард"</t>
  </si>
  <si>
    <t>Задача 6:  Развитие сельской кооперации</t>
  </si>
  <si>
    <t>Мероприятия по вовлечению ЛПХ и КФХ в кооперативное движение</t>
  </si>
  <si>
    <t>Задача 7:  Развитие личных подсобных хозяйств</t>
  </si>
  <si>
    <t>7.1.1</t>
  </si>
  <si>
    <t>7.1.2</t>
  </si>
  <si>
    <t>7.1.3</t>
  </si>
  <si>
    <t>7.1.4</t>
  </si>
  <si>
    <t>7.1.5</t>
  </si>
  <si>
    <t>7.2.1</t>
  </si>
  <si>
    <t>7.2.2</t>
  </si>
  <si>
    <t>7.5</t>
  </si>
  <si>
    <t>7.6</t>
  </si>
  <si>
    <t>Задача 8:  Инвестиционные проекты, бизнес предложений в Кожевниковском районе до 2025 года</t>
  </si>
  <si>
    <t>8</t>
  </si>
  <si>
    <t>8.2</t>
  </si>
  <si>
    <t>8.3</t>
  </si>
  <si>
    <t>8.4</t>
  </si>
  <si>
    <t>8.5</t>
  </si>
  <si>
    <t>8.6</t>
  </si>
  <si>
    <t>8.7</t>
  </si>
  <si>
    <t>8.8</t>
  </si>
  <si>
    <t>8.9</t>
  </si>
  <si>
    <t>Всего по задаче 8</t>
  </si>
  <si>
    <t>9.1</t>
  </si>
  <si>
    <t>Строительство молочного комплекса на 700 голов скота ООО "Вороновское"</t>
  </si>
  <si>
    <t>Строительство коровника на 220 голов АО "Дубровское"</t>
  </si>
  <si>
    <t>Строительство молочного комплекса на 1 800 голов скота АО "Дубровское"</t>
  </si>
  <si>
    <t>Создание комплекса по промышленному выращиванию ягодных культур</t>
  </si>
  <si>
    <t>8.10</t>
  </si>
  <si>
    <t>1.1.2.</t>
  </si>
  <si>
    <t>Подготовка проектов межевания земельных участков и проведение кадастровых работ</t>
  </si>
  <si>
    <t>Проведение кадастровых работ по оформлению земельных участков в собственность муниципальных образований</t>
  </si>
  <si>
    <t>Создание предприятия по переработке свежей ягоды (СПОРК «Синий сад»)</t>
  </si>
  <si>
    <t xml:space="preserve">Приложение № 2
к муниципальной программе
«Развитие сельскохозяйственного производства и расширения 
рынка сельскохозяйственной продукции, сырья и продовольствия 
в Кожевниковском районе Томской области 
на 2017-2020 годы и на период до 2028 года»
</t>
  </si>
  <si>
    <t>«Развитие сельскохозяйственного производства Кожевниковского района Томской области на 2017-2024 годы и плановый период 2025-2027 годы»</t>
  </si>
  <si>
    <t>Перечень мероприятий муниципальной программы</t>
  </si>
  <si>
    <t>(в редакции постановлений от 11.04.2019 №235, от 29.08.2019 № 503, от 13.03.2020 №150, от 09.09.2021 № 449, от 11.07.2023 №352, от 08.05.2024 №283,от 21.03.2025 №183)</t>
  </si>
  <si>
    <t xml:space="preserve">Приложение № 2 
к муниципальной программе
«Развитие сельскохозяйственного производства и расширения 
рынка сельскохозяйственной продукции, сырья и продовольствия 
в Кожевниковском районе Томской области 
на 2017-2024 годы и плановый период 2025-2027 годы»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</si>
</sst>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8"/>
      <color theme="4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159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wrapText="1"/>
    </xf>
    <xf numFmtId="0" fontId="7" fillId="0" borderId="0" xfId="1" applyFont="1" applyFill="1" applyBorder="1" applyAlignment="1" applyProtection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0" fontId="10" fillId="0" borderId="0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0" fontId="12" fillId="0" borderId="1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49" fontId="11" fillId="0" borderId="0" xfId="0" applyNumberFormat="1" applyFont="1" applyFill="1" applyBorder="1"/>
    <xf numFmtId="49" fontId="12" fillId="0" borderId="0" xfId="0" applyNumberFormat="1" applyFont="1" applyFill="1" applyBorder="1" applyAlignment="1">
      <alignment horizontal="right"/>
    </xf>
    <xf numFmtId="49" fontId="11" fillId="2" borderId="1" xfId="0" applyNumberFormat="1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left" vertical="top" wrapText="1"/>
    </xf>
    <xf numFmtId="1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2" fillId="2" borderId="1" xfId="0" applyNumberFormat="1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justify"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 wrapText="1"/>
    </xf>
    <xf numFmtId="0" fontId="10" fillId="0" borderId="1" xfId="0" applyFont="1" applyFill="1" applyBorder="1"/>
    <xf numFmtId="49" fontId="9" fillId="0" borderId="2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4" fontId="16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top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top" wrapText="1"/>
    </xf>
    <xf numFmtId="4" fontId="18" fillId="3" borderId="1" xfId="0" applyNumberFormat="1" applyFont="1" applyFill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9" fontId="11" fillId="0" borderId="4" xfId="0" applyNumberFormat="1" applyFont="1" applyFill="1" applyBorder="1" applyAlignment="1">
      <alignment horizontal="center" vertical="top" wrapText="1"/>
    </xf>
    <xf numFmtId="49" fontId="11" fillId="0" borderId="7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11" fillId="0" borderId="4" xfId="0" applyNumberFormat="1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left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2" fillId="0" borderId="4" xfId="0" applyNumberFormat="1" applyFont="1" applyFill="1" applyBorder="1" applyAlignment="1">
      <alignment horizontal="left" vertical="top" wrapText="1"/>
    </xf>
    <xf numFmtId="49" fontId="12" fillId="0" borderId="7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49" fontId="12" fillId="2" borderId="4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left" vertical="top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49" fontId="12" fillId="2" borderId="7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center" vertical="top" wrapText="1"/>
    </xf>
    <xf numFmtId="4" fontId="18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49" fontId="12" fillId="4" borderId="4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center" vertical="top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49" fontId="12" fillId="4" borderId="7" xfId="0" applyNumberFormat="1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horizontal="left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top" wrapText="1"/>
    </xf>
    <xf numFmtId="49" fontId="12" fillId="4" borderId="2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top" wrapText="1"/>
    </xf>
    <xf numFmtId="49" fontId="1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center" wrapText="1"/>
    </xf>
    <xf numFmtId="49" fontId="11" fillId="4" borderId="7" xfId="0" applyNumberFormat="1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top" wrapText="1"/>
    </xf>
    <xf numFmtId="4" fontId="17" fillId="4" borderId="1" xfId="0" applyNumberFormat="1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/>
    </xf>
    <xf numFmtId="49" fontId="11" fillId="4" borderId="2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49" fontId="21" fillId="0" borderId="3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horizontal="left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0"/>
  <sheetViews>
    <sheetView tabSelected="1" topLeftCell="A4" zoomScaleNormal="100" zoomScaleSheetLayoutView="100" workbookViewId="0">
      <pane ySplit="6" topLeftCell="A372" activePane="bottomLeft" state="frozen"/>
      <selection activeCell="A4" sqref="A4"/>
      <selection pane="bottomLeft" activeCell="A4" sqref="A4:J378"/>
    </sheetView>
  </sheetViews>
  <sheetFormatPr defaultColWidth="8.88671875" defaultRowHeight="13.2" x14ac:dyDescent="0.25"/>
  <cols>
    <col min="1" max="1" width="5.88671875" style="24" customWidth="1"/>
    <col min="2" max="2" width="41.109375" style="22" customWidth="1"/>
    <col min="3" max="3" width="11.6640625" style="23" customWidth="1"/>
    <col min="4" max="4" width="15.109375" style="1" customWidth="1"/>
    <col min="5" max="5" width="13.5546875" style="1" customWidth="1"/>
    <col min="6" max="6" width="14.88671875" style="1" customWidth="1"/>
    <col min="7" max="8" width="11.6640625" style="1" customWidth="1"/>
    <col min="9" max="9" width="13.33203125" style="1" customWidth="1"/>
    <col min="10" max="10" width="15.44140625" style="1" customWidth="1"/>
    <col min="11" max="13" width="11.6640625" style="1" customWidth="1"/>
    <col min="14" max="14" width="23" style="1" customWidth="1"/>
    <col min="15" max="16384" width="8.88671875" style="1"/>
  </cols>
  <sheetData>
    <row r="1" spans="1:24" ht="135.75" customHeight="1" x14ac:dyDescent="0.25">
      <c r="G1" s="119" t="s">
        <v>98</v>
      </c>
      <c r="H1" s="119"/>
      <c r="I1" s="119"/>
      <c r="J1" s="65"/>
    </row>
    <row r="3" spans="1:24" ht="15.6" x14ac:dyDescent="0.3">
      <c r="A3" s="81" t="s">
        <v>0</v>
      </c>
      <c r="B3" s="81"/>
      <c r="C3" s="81"/>
      <c r="D3" s="81"/>
      <c r="E3" s="81"/>
      <c r="F3" s="81"/>
      <c r="G3" s="81"/>
      <c r="H3" s="81"/>
      <c r="I3" s="81"/>
      <c r="J3" s="81"/>
      <c r="K3" s="2"/>
      <c r="L3" s="2"/>
      <c r="M3" s="2"/>
      <c r="N3" s="2"/>
    </row>
    <row r="4" spans="1:24" ht="82.8" customHeight="1" x14ac:dyDescent="0.3">
      <c r="A4" s="77"/>
      <c r="B4" s="77"/>
      <c r="C4" s="77"/>
      <c r="D4" s="77"/>
      <c r="E4" s="77"/>
      <c r="F4" s="77"/>
      <c r="G4" s="157" t="s">
        <v>102</v>
      </c>
      <c r="H4" s="158"/>
      <c r="I4" s="158"/>
      <c r="J4" s="158"/>
      <c r="K4" s="2"/>
      <c r="L4" s="2"/>
      <c r="M4" s="2"/>
      <c r="N4" s="2"/>
    </row>
    <row r="5" spans="1:24" ht="15.6" x14ac:dyDescent="0.3">
      <c r="A5" s="81" t="s">
        <v>100</v>
      </c>
      <c r="B5" s="81"/>
      <c r="C5" s="81"/>
      <c r="D5" s="81"/>
      <c r="E5" s="81"/>
      <c r="F5" s="81"/>
      <c r="G5" s="81"/>
      <c r="H5" s="81"/>
      <c r="I5" s="81"/>
      <c r="J5" s="81"/>
      <c r="K5" s="2"/>
      <c r="L5" s="2"/>
      <c r="M5" s="2"/>
      <c r="N5" s="2"/>
    </row>
    <row r="6" spans="1:24" ht="24.75" customHeight="1" x14ac:dyDescent="0.3">
      <c r="A6" s="82" t="s">
        <v>99</v>
      </c>
      <c r="B6" s="83"/>
      <c r="C6" s="83"/>
      <c r="D6" s="83"/>
      <c r="E6" s="83"/>
      <c r="F6" s="83"/>
      <c r="G6" s="83"/>
      <c r="H6" s="83"/>
      <c r="I6" s="83"/>
      <c r="J6" s="83"/>
      <c r="K6" s="3"/>
      <c r="L6" s="3"/>
      <c r="M6" s="3"/>
      <c r="N6" s="3"/>
    </row>
    <row r="7" spans="1:24" ht="30.75" customHeight="1" x14ac:dyDescent="0.3">
      <c r="A7" s="156" t="s">
        <v>101</v>
      </c>
      <c r="B7" s="156"/>
      <c r="C7" s="156"/>
      <c r="D7" s="156"/>
      <c r="E7" s="156"/>
      <c r="F7" s="156"/>
      <c r="G7" s="156"/>
      <c r="H7" s="156"/>
      <c r="I7" s="156"/>
      <c r="J7" s="156"/>
      <c r="K7" s="3"/>
      <c r="L7" s="3"/>
      <c r="M7" s="3"/>
      <c r="N7" s="3"/>
    </row>
    <row r="8" spans="1:24" ht="13.2" customHeight="1" x14ac:dyDescent="0.25">
      <c r="A8" s="84" t="s">
        <v>1</v>
      </c>
      <c r="B8" s="86" t="s">
        <v>2</v>
      </c>
      <c r="C8" s="88" t="s">
        <v>3</v>
      </c>
      <c r="D8" s="86" t="s">
        <v>57</v>
      </c>
      <c r="E8" s="90" t="s">
        <v>4</v>
      </c>
      <c r="F8" s="90"/>
      <c r="G8" s="90"/>
      <c r="H8" s="90"/>
      <c r="I8" s="90"/>
      <c r="J8" s="91" t="s">
        <v>5</v>
      </c>
      <c r="K8" s="4"/>
      <c r="N8" s="5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 ht="48.75" customHeight="1" x14ac:dyDescent="0.25">
      <c r="A9" s="85"/>
      <c r="B9" s="87"/>
      <c r="C9" s="89"/>
      <c r="D9" s="87"/>
      <c r="E9" s="21" t="s">
        <v>6</v>
      </c>
      <c r="F9" s="21" t="s">
        <v>7</v>
      </c>
      <c r="G9" s="21" t="s">
        <v>8</v>
      </c>
      <c r="H9" s="21" t="s">
        <v>9</v>
      </c>
      <c r="I9" s="21" t="s">
        <v>10</v>
      </c>
      <c r="J9" s="91"/>
      <c r="L9" s="4"/>
      <c r="M9" s="7"/>
      <c r="N9" s="7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13.8" x14ac:dyDescent="0.25">
      <c r="A10" s="8">
        <v>1</v>
      </c>
      <c r="B10" s="9">
        <v>2</v>
      </c>
      <c r="C10" s="10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11">
        <v>10</v>
      </c>
      <c r="M10" s="12"/>
      <c r="N10" s="12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 ht="39.6" customHeight="1" x14ac:dyDescent="0.25">
      <c r="A11" s="26"/>
      <c r="B11" s="92" t="s">
        <v>18</v>
      </c>
      <c r="C11" s="93"/>
      <c r="D11" s="93"/>
      <c r="E11" s="93"/>
      <c r="F11" s="93"/>
      <c r="G11" s="93"/>
      <c r="H11" s="93"/>
      <c r="I11" s="93"/>
      <c r="J11" s="93"/>
      <c r="K11" s="5"/>
      <c r="L11" s="5"/>
      <c r="M11" s="5"/>
      <c r="N11" s="5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s="45" customFormat="1" ht="10.199999999999999" x14ac:dyDescent="0.2">
      <c r="A12" s="8"/>
      <c r="B12" s="10"/>
      <c r="C12" s="10"/>
      <c r="D12" s="10"/>
      <c r="E12" s="10"/>
      <c r="F12" s="10"/>
      <c r="G12" s="10"/>
      <c r="H12" s="10"/>
      <c r="I12" s="10"/>
      <c r="J12" s="10"/>
      <c r="K12" s="12"/>
      <c r="L12" s="12"/>
      <c r="M12" s="12"/>
      <c r="N12" s="12"/>
      <c r="O12" s="44"/>
      <c r="P12" s="44"/>
      <c r="Q12" s="44"/>
      <c r="R12" s="44"/>
      <c r="S12" s="44"/>
      <c r="T12" s="44"/>
      <c r="U12" s="44"/>
      <c r="V12" s="44"/>
      <c r="W12" s="44"/>
      <c r="X12" s="44"/>
    </row>
    <row r="13" spans="1:24" ht="15" customHeight="1" x14ac:dyDescent="0.25">
      <c r="A13" s="26">
        <v>1</v>
      </c>
      <c r="B13" s="94" t="s">
        <v>19</v>
      </c>
      <c r="C13" s="94"/>
      <c r="D13" s="94"/>
      <c r="E13" s="94"/>
      <c r="F13" s="94"/>
      <c r="G13" s="94"/>
      <c r="H13" s="94"/>
      <c r="I13" s="94"/>
      <c r="J13" s="94"/>
      <c r="K13" s="5"/>
      <c r="L13" s="5"/>
      <c r="M13" s="5"/>
      <c r="N13" s="5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s="45" customFormat="1" ht="10.199999999999999" x14ac:dyDescent="0.2">
      <c r="A14" s="8"/>
      <c r="B14" s="46"/>
      <c r="C14" s="10"/>
      <c r="D14" s="46"/>
      <c r="E14" s="46"/>
      <c r="F14" s="46"/>
      <c r="G14" s="46"/>
      <c r="H14" s="46"/>
      <c r="I14" s="46"/>
      <c r="J14" s="46"/>
      <c r="K14" s="12"/>
      <c r="L14" s="12"/>
      <c r="M14" s="12"/>
      <c r="N14" s="12"/>
      <c r="O14" s="44"/>
      <c r="P14" s="44"/>
      <c r="Q14" s="44"/>
      <c r="R14" s="44"/>
      <c r="S14" s="44"/>
      <c r="T14" s="44"/>
      <c r="U14" s="44"/>
      <c r="V14" s="44"/>
      <c r="W14" s="44"/>
      <c r="X14" s="44"/>
    </row>
    <row r="15" spans="1:24" ht="13.95" customHeight="1" x14ac:dyDescent="0.25">
      <c r="A15" s="143" t="s">
        <v>11</v>
      </c>
      <c r="B15" s="144" t="s">
        <v>20</v>
      </c>
      <c r="C15" s="145" t="s">
        <v>12</v>
      </c>
      <c r="D15" s="146">
        <f t="shared" ref="D15:I15" si="0">D16+D17+D18+D19+D20+D21+D22+D23+D27</f>
        <v>2068667.31</v>
      </c>
      <c r="E15" s="146">
        <f t="shared" si="0"/>
        <v>376704.04000000004</v>
      </c>
      <c r="F15" s="146">
        <f t="shared" si="0"/>
        <v>192328.79</v>
      </c>
      <c r="G15" s="146">
        <f t="shared" si="0"/>
        <v>22.26</v>
      </c>
      <c r="H15" s="146">
        <f t="shared" si="0"/>
        <v>7.92</v>
      </c>
      <c r="I15" s="146">
        <f t="shared" si="0"/>
        <v>1499604.2999999998</v>
      </c>
      <c r="J15" s="135" t="s">
        <v>13</v>
      </c>
      <c r="L15" s="5"/>
      <c r="M15" s="5"/>
      <c r="N15" s="5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ht="13.8" x14ac:dyDescent="0.25">
      <c r="A16" s="147"/>
      <c r="B16" s="148"/>
      <c r="C16" s="145">
        <v>2017</v>
      </c>
      <c r="D16" s="149">
        <f>E16+F16+G16+H16+I16</f>
        <v>238369.73</v>
      </c>
      <c r="E16" s="149">
        <v>36735.83</v>
      </c>
      <c r="F16" s="149">
        <v>18924.900000000001</v>
      </c>
      <c r="G16" s="149"/>
      <c r="H16" s="150"/>
      <c r="I16" s="149">
        <v>182709</v>
      </c>
      <c r="J16" s="139"/>
      <c r="L16" s="5"/>
      <c r="M16" s="5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ht="13.8" x14ac:dyDescent="0.25">
      <c r="A17" s="147"/>
      <c r="B17" s="148"/>
      <c r="C17" s="145">
        <v>2018</v>
      </c>
      <c r="D17" s="149">
        <f t="shared" ref="D17:D22" si="1">E17+F17+G17+H17+I17</f>
        <v>239503.1</v>
      </c>
      <c r="E17" s="149">
        <v>42710.2</v>
      </c>
      <c r="F17" s="149">
        <v>12256.9</v>
      </c>
      <c r="G17" s="149"/>
      <c r="H17" s="150"/>
      <c r="I17" s="149">
        <v>184536</v>
      </c>
      <c r="J17" s="139"/>
      <c r="L17" s="5"/>
      <c r="M17" s="5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ht="13.8" x14ac:dyDescent="0.25">
      <c r="A18" s="147"/>
      <c r="B18" s="148"/>
      <c r="C18" s="145">
        <v>2019</v>
      </c>
      <c r="D18" s="149">
        <f t="shared" si="1"/>
        <v>209522.58</v>
      </c>
      <c r="E18" s="149">
        <v>16636.3</v>
      </c>
      <c r="F18" s="149">
        <f>6282.38+F32</f>
        <v>6482.72</v>
      </c>
      <c r="G18" s="149">
        <f>G32</f>
        <v>22.26</v>
      </c>
      <c r="H18" s="150"/>
      <c r="I18" s="149">
        <v>186381.3</v>
      </c>
      <c r="J18" s="139"/>
      <c r="L18" s="5"/>
      <c r="M18" s="5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ht="13.8" x14ac:dyDescent="0.25">
      <c r="A19" s="147"/>
      <c r="B19" s="148"/>
      <c r="C19" s="145">
        <v>2020</v>
      </c>
      <c r="D19" s="149">
        <f t="shared" si="1"/>
        <v>240614.27000000002</v>
      </c>
      <c r="E19" s="149">
        <v>29225.27</v>
      </c>
      <c r="F19" s="149">
        <v>24075.8</v>
      </c>
      <c r="G19" s="149"/>
      <c r="H19" s="150"/>
      <c r="I19" s="149">
        <v>187313.2</v>
      </c>
      <c r="J19" s="139"/>
      <c r="L19" s="5"/>
      <c r="M19" s="5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ht="13.8" x14ac:dyDescent="0.25">
      <c r="A20" s="147"/>
      <c r="B20" s="148"/>
      <c r="C20" s="145">
        <v>2021</v>
      </c>
      <c r="D20" s="149">
        <f t="shared" si="1"/>
        <v>272031.71000000002</v>
      </c>
      <c r="E20" s="149">
        <v>59786.19</v>
      </c>
      <c r="F20" s="149">
        <f>23916.64+F34</f>
        <v>23987.899999999998</v>
      </c>
      <c r="G20" s="149"/>
      <c r="H20" s="150">
        <f>H34</f>
        <v>7.92</v>
      </c>
      <c r="I20" s="149">
        <v>188249.7</v>
      </c>
      <c r="J20" s="139"/>
      <c r="L20" s="5"/>
      <c r="M20" s="5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ht="13.8" x14ac:dyDescent="0.25">
      <c r="A21" s="147"/>
      <c r="B21" s="148"/>
      <c r="C21" s="145">
        <v>2022</v>
      </c>
      <c r="D21" s="149">
        <f t="shared" si="1"/>
        <v>290543.09999999998</v>
      </c>
      <c r="E21" s="149">
        <v>68635.199999999997</v>
      </c>
      <c r="F21" s="149">
        <v>32717</v>
      </c>
      <c r="G21" s="149"/>
      <c r="H21" s="150">
        <f t="shared" ref="H21:H22" si="2">H35</f>
        <v>0</v>
      </c>
      <c r="I21" s="149">
        <v>189190.9</v>
      </c>
      <c r="J21" s="139"/>
      <c r="L21" s="5"/>
      <c r="M21" s="5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ht="13.8" x14ac:dyDescent="0.25">
      <c r="A22" s="147"/>
      <c r="B22" s="148"/>
      <c r="C22" s="151">
        <v>2023</v>
      </c>
      <c r="D22" s="152">
        <f t="shared" si="1"/>
        <v>296028.19999999995</v>
      </c>
      <c r="E22" s="152">
        <v>83377.899999999994</v>
      </c>
      <c r="F22" s="152">
        <v>22513.5</v>
      </c>
      <c r="G22" s="152">
        <v>0</v>
      </c>
      <c r="H22" s="153">
        <f t="shared" si="2"/>
        <v>0</v>
      </c>
      <c r="I22" s="152">
        <v>190136.8</v>
      </c>
      <c r="J22" s="139"/>
      <c r="L22" s="5"/>
      <c r="M22" s="5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ht="13.8" x14ac:dyDescent="0.25">
      <c r="A23" s="147"/>
      <c r="B23" s="148"/>
      <c r="C23" s="151">
        <v>2024</v>
      </c>
      <c r="D23" s="152">
        <f>E23+F23+G23+H23+I23</f>
        <v>282054.62</v>
      </c>
      <c r="E23" s="152">
        <v>39597.15</v>
      </c>
      <c r="F23" s="152">
        <v>51370.07</v>
      </c>
      <c r="G23" s="152"/>
      <c r="H23" s="153"/>
      <c r="I23" s="152">
        <v>191087.4</v>
      </c>
      <c r="J23" s="139"/>
      <c r="L23" s="5"/>
      <c r="M23" s="5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ht="13.8" x14ac:dyDescent="0.25">
      <c r="A24" s="147"/>
      <c r="B24" s="148"/>
      <c r="C24" s="145">
        <v>2025</v>
      </c>
      <c r="D24" s="149">
        <v>293395</v>
      </c>
      <c r="E24" s="149">
        <v>68635.199999999997</v>
      </c>
      <c r="F24" s="149">
        <v>32717</v>
      </c>
      <c r="G24" s="149"/>
      <c r="H24" s="150"/>
      <c r="I24" s="149">
        <v>192042.8</v>
      </c>
      <c r="J24" s="139"/>
      <c r="L24" s="5"/>
      <c r="M24" s="5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ht="13.8" x14ac:dyDescent="0.25">
      <c r="A25" s="147"/>
      <c r="B25" s="148"/>
      <c r="C25" s="145">
        <v>2026</v>
      </c>
      <c r="D25" s="149">
        <v>293395</v>
      </c>
      <c r="E25" s="149">
        <v>68635.199999999997</v>
      </c>
      <c r="F25" s="149">
        <v>32717</v>
      </c>
      <c r="G25" s="149"/>
      <c r="H25" s="150"/>
      <c r="I25" s="149">
        <v>193045.8</v>
      </c>
      <c r="J25" s="139"/>
      <c r="L25" s="5"/>
      <c r="M25" s="5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ht="13.8" x14ac:dyDescent="0.25">
      <c r="A26" s="147"/>
      <c r="B26" s="148"/>
      <c r="C26" s="145">
        <v>2027</v>
      </c>
      <c r="D26" s="149">
        <v>293395</v>
      </c>
      <c r="E26" s="149">
        <v>68635.199999999997</v>
      </c>
      <c r="F26" s="149">
        <v>32717</v>
      </c>
      <c r="G26" s="149"/>
      <c r="H26" s="150"/>
      <c r="I26" s="149">
        <v>194042.8</v>
      </c>
      <c r="J26" s="139"/>
      <c r="L26" s="5"/>
      <c r="M26" s="5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ht="13.8" x14ac:dyDescent="0.25">
      <c r="A27" s="154"/>
      <c r="B27" s="155"/>
      <c r="C27" s="145"/>
      <c r="D27" s="149"/>
      <c r="E27" s="149"/>
      <c r="F27" s="149"/>
      <c r="G27" s="149"/>
      <c r="H27" s="150"/>
      <c r="I27" s="149"/>
      <c r="J27" s="142"/>
      <c r="L27" s="5"/>
      <c r="M27" s="5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45" customFormat="1" ht="10.199999999999999" x14ac:dyDescent="0.2">
      <c r="A28" s="47"/>
      <c r="B28" s="48"/>
      <c r="C28" s="10"/>
      <c r="D28" s="49"/>
      <c r="E28" s="49"/>
      <c r="F28" s="49"/>
      <c r="G28" s="49"/>
      <c r="H28" s="50"/>
      <c r="I28" s="49"/>
      <c r="J28" s="51"/>
      <c r="L28" s="12"/>
      <c r="M28" s="12"/>
      <c r="O28" s="44"/>
      <c r="P28" s="44"/>
      <c r="Q28" s="44"/>
      <c r="R28" s="44"/>
      <c r="S28" s="44"/>
      <c r="T28" s="44"/>
      <c r="U28" s="44"/>
      <c r="V28" s="44"/>
      <c r="W28" s="44"/>
      <c r="X28" s="44"/>
    </row>
    <row r="29" spans="1:24" ht="13.8" x14ac:dyDescent="0.25">
      <c r="A29" s="95" t="s">
        <v>56</v>
      </c>
      <c r="B29" s="98" t="s">
        <v>96</v>
      </c>
      <c r="C29" s="13" t="s">
        <v>12</v>
      </c>
      <c r="D29" s="27">
        <f t="shared" ref="D29:I29" si="3">SUM(D30:D41)</f>
        <v>301.77999999999997</v>
      </c>
      <c r="E29" s="27">
        <f t="shared" si="3"/>
        <v>0</v>
      </c>
      <c r="F29" s="27">
        <f t="shared" si="3"/>
        <v>271.60000000000002</v>
      </c>
      <c r="G29" s="27">
        <f t="shared" si="3"/>
        <v>22.26</v>
      </c>
      <c r="H29" s="27">
        <f t="shared" si="3"/>
        <v>7.92</v>
      </c>
      <c r="I29" s="27">
        <f t="shared" si="3"/>
        <v>0</v>
      </c>
      <c r="J29" s="78" t="s">
        <v>13</v>
      </c>
      <c r="L29" s="5"/>
      <c r="M29" s="5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ht="13.8" x14ac:dyDescent="0.25">
      <c r="A30" s="96"/>
      <c r="B30" s="99"/>
      <c r="C30" s="13">
        <v>2017</v>
      </c>
      <c r="D30" s="29">
        <f>SUM(E30:I30)</f>
        <v>0</v>
      </c>
      <c r="E30" s="29"/>
      <c r="F30" s="29"/>
      <c r="G30" s="29"/>
      <c r="H30" s="28"/>
      <c r="I30" s="29"/>
      <c r="J30" s="79"/>
      <c r="L30" s="5"/>
      <c r="M30" s="5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 ht="13.8" x14ac:dyDescent="0.25">
      <c r="A31" s="96"/>
      <c r="B31" s="99"/>
      <c r="C31" s="13">
        <v>2018</v>
      </c>
      <c r="D31" s="29">
        <f t="shared" ref="D31:D37" si="4">SUM(E31:I31)</f>
        <v>0</v>
      </c>
      <c r="E31" s="29"/>
      <c r="F31" s="29"/>
      <c r="G31" s="29"/>
      <c r="H31" s="28"/>
      <c r="I31" s="29"/>
      <c r="J31" s="79"/>
      <c r="L31" s="5"/>
      <c r="M31" s="5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ht="13.8" x14ac:dyDescent="0.25">
      <c r="A32" s="96"/>
      <c r="B32" s="99"/>
      <c r="C32" s="13">
        <v>2019</v>
      </c>
      <c r="D32" s="29">
        <f t="shared" si="4"/>
        <v>222.6</v>
      </c>
      <c r="E32" s="29"/>
      <c r="F32" s="29">
        <v>200.34</v>
      </c>
      <c r="G32" s="29">
        <v>22.26</v>
      </c>
      <c r="H32" s="28"/>
      <c r="I32" s="29"/>
      <c r="J32" s="79"/>
      <c r="L32" s="5"/>
      <c r="M32" s="5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1:24" ht="13.8" x14ac:dyDescent="0.25">
      <c r="A33" s="96"/>
      <c r="B33" s="99"/>
      <c r="C33" s="13">
        <v>2020</v>
      </c>
      <c r="D33" s="29">
        <f t="shared" si="4"/>
        <v>0</v>
      </c>
      <c r="E33" s="29"/>
      <c r="F33" s="29"/>
      <c r="G33" s="29"/>
      <c r="H33" s="28"/>
      <c r="I33" s="29"/>
      <c r="J33" s="79"/>
      <c r="L33" s="5"/>
      <c r="M33" s="5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1:24" ht="13.8" x14ac:dyDescent="0.25">
      <c r="A34" s="96"/>
      <c r="B34" s="99"/>
      <c r="C34" s="13">
        <v>2021</v>
      </c>
      <c r="D34" s="29">
        <f t="shared" si="4"/>
        <v>79.180000000000007</v>
      </c>
      <c r="E34" s="29"/>
      <c r="F34" s="29">
        <v>71.260000000000005</v>
      </c>
      <c r="G34" s="29"/>
      <c r="H34" s="28">
        <v>7.92</v>
      </c>
      <c r="I34" s="29"/>
      <c r="J34" s="79"/>
      <c r="L34" s="5"/>
      <c r="M34" s="5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1:24" ht="13.8" x14ac:dyDescent="0.25">
      <c r="A35" s="96"/>
      <c r="B35" s="99"/>
      <c r="C35" s="13">
        <v>2022</v>
      </c>
      <c r="D35" s="29">
        <f t="shared" si="4"/>
        <v>0</v>
      </c>
      <c r="E35" s="29"/>
      <c r="F35" s="29"/>
      <c r="G35" s="29"/>
      <c r="H35" s="28"/>
      <c r="I35" s="29"/>
      <c r="J35" s="79"/>
      <c r="L35" s="5"/>
      <c r="M35" s="5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1:24" ht="13.8" x14ac:dyDescent="0.25">
      <c r="A36" s="96"/>
      <c r="B36" s="99"/>
      <c r="C36" s="69">
        <v>2023</v>
      </c>
      <c r="D36" s="67">
        <f t="shared" si="4"/>
        <v>0</v>
      </c>
      <c r="E36" s="29"/>
      <c r="F36" s="29"/>
      <c r="G36" s="29"/>
      <c r="H36" s="28"/>
      <c r="I36" s="29"/>
      <c r="J36" s="79"/>
      <c r="L36" s="5"/>
      <c r="M36" s="5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1:24" ht="13.8" x14ac:dyDescent="0.25">
      <c r="A37" s="96"/>
      <c r="B37" s="99"/>
      <c r="C37" s="69">
        <v>2024</v>
      </c>
      <c r="D37" s="67">
        <f t="shared" si="4"/>
        <v>0</v>
      </c>
      <c r="E37" s="29"/>
      <c r="F37" s="29"/>
      <c r="G37" s="29"/>
      <c r="H37" s="28"/>
      <c r="I37" s="29"/>
      <c r="J37" s="79"/>
      <c r="L37" s="5"/>
      <c r="M37" s="5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1:24" ht="13.8" x14ac:dyDescent="0.25">
      <c r="A38" s="96"/>
      <c r="B38" s="99"/>
      <c r="C38" s="13">
        <v>2025</v>
      </c>
      <c r="D38" s="29">
        <v>0</v>
      </c>
      <c r="E38" s="29"/>
      <c r="F38" s="29"/>
      <c r="G38" s="29"/>
      <c r="H38" s="28"/>
      <c r="I38" s="29"/>
      <c r="J38" s="79"/>
      <c r="L38" s="5"/>
      <c r="M38" s="5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1:24" ht="13.8" x14ac:dyDescent="0.25">
      <c r="A39" s="96"/>
      <c r="B39" s="99"/>
      <c r="C39" s="13">
        <v>2026</v>
      </c>
      <c r="D39" s="29">
        <v>0</v>
      </c>
      <c r="E39" s="29"/>
      <c r="F39" s="29"/>
      <c r="G39" s="29"/>
      <c r="H39" s="28"/>
      <c r="I39" s="29"/>
      <c r="J39" s="79"/>
      <c r="L39" s="5"/>
      <c r="M39" s="5"/>
      <c r="O39" s="6"/>
      <c r="P39" s="6"/>
      <c r="Q39" s="6"/>
      <c r="R39" s="6"/>
      <c r="S39" s="6"/>
      <c r="T39" s="6"/>
      <c r="U39" s="6"/>
      <c r="V39" s="6"/>
      <c r="W39" s="6"/>
      <c r="X39" s="6"/>
    </row>
    <row r="40" spans="1:24" ht="13.8" x14ac:dyDescent="0.25">
      <c r="A40" s="96"/>
      <c r="B40" s="99"/>
      <c r="C40" s="13">
        <v>2027</v>
      </c>
      <c r="D40" s="29">
        <v>0</v>
      </c>
      <c r="E40" s="29"/>
      <c r="F40" s="29"/>
      <c r="G40" s="29"/>
      <c r="H40" s="28"/>
      <c r="I40" s="29"/>
      <c r="J40" s="79"/>
      <c r="L40" s="5"/>
      <c r="M40" s="5"/>
      <c r="O40" s="6"/>
      <c r="P40" s="6"/>
      <c r="Q40" s="6"/>
      <c r="R40" s="6"/>
      <c r="S40" s="6"/>
      <c r="T40" s="6"/>
      <c r="U40" s="6"/>
      <c r="V40" s="6"/>
      <c r="W40" s="6"/>
      <c r="X40" s="6"/>
    </row>
    <row r="41" spans="1:24" ht="13.8" x14ac:dyDescent="0.25">
      <c r="A41" s="97"/>
      <c r="B41" s="100"/>
      <c r="C41" s="13"/>
      <c r="D41" s="29"/>
      <c r="E41" s="14"/>
      <c r="F41" s="14"/>
      <c r="G41" s="14"/>
      <c r="H41" s="11"/>
      <c r="I41" s="14"/>
      <c r="J41" s="79"/>
      <c r="L41" s="5"/>
      <c r="M41" s="5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 spans="1:24" s="45" customFormat="1" ht="10.199999999999999" x14ac:dyDescent="0.2">
      <c r="A42" s="47"/>
      <c r="B42" s="48"/>
      <c r="C42" s="10"/>
      <c r="D42" s="49"/>
      <c r="E42" s="49"/>
      <c r="F42" s="49"/>
      <c r="G42" s="49"/>
      <c r="H42" s="50"/>
      <c r="I42" s="49"/>
      <c r="J42" s="51"/>
      <c r="L42" s="12"/>
      <c r="M42" s="12"/>
      <c r="O42" s="44"/>
      <c r="P42" s="44"/>
      <c r="Q42" s="44"/>
      <c r="R42" s="44"/>
      <c r="S42" s="44"/>
      <c r="T42" s="44"/>
      <c r="U42" s="44"/>
      <c r="V42" s="44"/>
      <c r="W42" s="44"/>
      <c r="X42" s="44"/>
    </row>
    <row r="43" spans="1:24" ht="13.8" x14ac:dyDescent="0.25">
      <c r="A43" s="95" t="s">
        <v>94</v>
      </c>
      <c r="B43" s="98" t="s">
        <v>95</v>
      </c>
      <c r="C43" s="13" t="s">
        <v>12</v>
      </c>
      <c r="D43" s="27">
        <f t="shared" ref="D43:I43" si="5">SUM(D44:D55)</f>
        <v>0</v>
      </c>
      <c r="E43" s="27">
        <f t="shared" si="5"/>
        <v>0</v>
      </c>
      <c r="F43" s="27">
        <f t="shared" si="5"/>
        <v>0</v>
      </c>
      <c r="G43" s="27">
        <f t="shared" si="5"/>
        <v>0</v>
      </c>
      <c r="H43" s="27">
        <f t="shared" si="5"/>
        <v>0</v>
      </c>
      <c r="I43" s="27">
        <f t="shared" si="5"/>
        <v>0</v>
      </c>
      <c r="J43" s="78" t="s">
        <v>13</v>
      </c>
      <c r="L43" s="5"/>
      <c r="M43" s="5"/>
      <c r="O43" s="6"/>
      <c r="P43" s="6"/>
      <c r="Q43" s="6"/>
      <c r="R43" s="6"/>
      <c r="S43" s="6"/>
      <c r="T43" s="6"/>
      <c r="U43" s="6"/>
      <c r="V43" s="6"/>
      <c r="W43" s="6"/>
      <c r="X43" s="6"/>
    </row>
    <row r="44" spans="1:24" ht="13.8" x14ac:dyDescent="0.25">
      <c r="A44" s="96"/>
      <c r="B44" s="99"/>
      <c r="C44" s="13">
        <v>2017</v>
      </c>
      <c r="D44" s="29">
        <f>SUM(E44:I44)</f>
        <v>0</v>
      </c>
      <c r="E44" s="29"/>
      <c r="F44" s="29"/>
      <c r="G44" s="29"/>
      <c r="H44" s="28"/>
      <c r="I44" s="29"/>
      <c r="J44" s="79"/>
      <c r="L44" s="5"/>
      <c r="M44" s="5"/>
      <c r="O44" s="6"/>
      <c r="P44" s="6"/>
      <c r="Q44" s="6"/>
      <c r="R44" s="6"/>
      <c r="S44" s="6"/>
      <c r="T44" s="6"/>
      <c r="U44" s="6"/>
      <c r="V44" s="6"/>
      <c r="W44" s="6"/>
      <c r="X44" s="6"/>
    </row>
    <row r="45" spans="1:24" ht="13.8" x14ac:dyDescent="0.25">
      <c r="A45" s="96"/>
      <c r="B45" s="99"/>
      <c r="C45" s="13">
        <v>2018</v>
      </c>
      <c r="D45" s="29">
        <f t="shared" ref="D45:D51" si="6">SUM(E45:I45)</f>
        <v>0</v>
      </c>
      <c r="E45" s="29"/>
      <c r="F45" s="29"/>
      <c r="G45" s="29"/>
      <c r="H45" s="28"/>
      <c r="I45" s="29"/>
      <c r="J45" s="79"/>
      <c r="L45" s="5"/>
      <c r="M45" s="5"/>
      <c r="O45" s="6"/>
      <c r="P45" s="6"/>
      <c r="Q45" s="6"/>
      <c r="R45" s="6"/>
      <c r="S45" s="6"/>
      <c r="T45" s="6"/>
      <c r="U45" s="6"/>
      <c r="V45" s="6"/>
      <c r="W45" s="6"/>
      <c r="X45" s="6"/>
    </row>
    <row r="46" spans="1:24" ht="13.8" x14ac:dyDescent="0.25">
      <c r="A46" s="96"/>
      <c r="B46" s="99"/>
      <c r="C46" s="13">
        <v>2019</v>
      </c>
      <c r="D46" s="29">
        <f t="shared" si="6"/>
        <v>0</v>
      </c>
      <c r="E46" s="29"/>
      <c r="F46" s="29"/>
      <c r="G46" s="29"/>
      <c r="H46" s="28"/>
      <c r="I46" s="29"/>
      <c r="J46" s="79"/>
      <c r="L46" s="5"/>
      <c r="M46" s="5"/>
      <c r="O46" s="6"/>
      <c r="P46" s="6"/>
      <c r="Q46" s="6"/>
      <c r="R46" s="6"/>
      <c r="S46" s="6"/>
      <c r="T46" s="6"/>
      <c r="U46" s="6"/>
      <c r="V46" s="6"/>
      <c r="W46" s="6"/>
      <c r="X46" s="6"/>
    </row>
    <row r="47" spans="1:24" ht="13.8" x14ac:dyDescent="0.25">
      <c r="A47" s="96"/>
      <c r="B47" s="99"/>
      <c r="C47" s="13">
        <v>2020</v>
      </c>
      <c r="D47" s="29">
        <f t="shared" si="6"/>
        <v>0</v>
      </c>
      <c r="E47" s="29"/>
      <c r="F47" s="29"/>
      <c r="G47" s="29"/>
      <c r="H47" s="28"/>
      <c r="I47" s="29"/>
      <c r="J47" s="79"/>
      <c r="L47" s="5"/>
      <c r="M47" s="5"/>
      <c r="O47" s="6"/>
      <c r="P47" s="6"/>
      <c r="Q47" s="6"/>
      <c r="R47" s="6"/>
      <c r="S47" s="6"/>
      <c r="T47" s="6"/>
      <c r="U47" s="6"/>
      <c r="V47" s="6"/>
      <c r="W47" s="6"/>
      <c r="X47" s="6"/>
    </row>
    <row r="48" spans="1:24" ht="13.8" x14ac:dyDescent="0.25">
      <c r="A48" s="96"/>
      <c r="B48" s="99"/>
      <c r="C48" s="13">
        <v>2021</v>
      </c>
      <c r="D48" s="29">
        <f t="shared" si="6"/>
        <v>0</v>
      </c>
      <c r="E48" s="29"/>
      <c r="F48" s="29"/>
      <c r="G48" s="29"/>
      <c r="H48" s="28"/>
      <c r="I48" s="29"/>
      <c r="J48" s="79"/>
      <c r="L48" s="5"/>
      <c r="M48" s="5"/>
      <c r="O48" s="6"/>
      <c r="P48" s="6"/>
      <c r="Q48" s="6"/>
      <c r="R48" s="6"/>
      <c r="S48" s="6"/>
      <c r="T48" s="6"/>
      <c r="U48" s="6"/>
      <c r="V48" s="6"/>
      <c r="W48" s="6"/>
      <c r="X48" s="6"/>
    </row>
    <row r="49" spans="1:24" ht="13.8" x14ac:dyDescent="0.25">
      <c r="A49" s="96"/>
      <c r="B49" s="99"/>
      <c r="C49" s="13">
        <v>2022</v>
      </c>
      <c r="D49" s="29">
        <f t="shared" si="6"/>
        <v>0</v>
      </c>
      <c r="E49" s="29"/>
      <c r="F49" s="29"/>
      <c r="G49" s="29"/>
      <c r="H49" s="28"/>
      <c r="I49" s="29"/>
      <c r="J49" s="79"/>
      <c r="L49" s="5"/>
      <c r="M49" s="5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 spans="1:24" ht="13.8" x14ac:dyDescent="0.25">
      <c r="A50" s="96"/>
      <c r="B50" s="99"/>
      <c r="C50" s="69">
        <v>2023</v>
      </c>
      <c r="D50" s="67">
        <f t="shared" si="6"/>
        <v>0</v>
      </c>
      <c r="E50" s="29">
        <v>0</v>
      </c>
      <c r="F50" s="29">
        <v>0</v>
      </c>
      <c r="G50" s="29">
        <v>0</v>
      </c>
      <c r="H50" s="28"/>
      <c r="I50" s="29"/>
      <c r="J50" s="79"/>
      <c r="L50" s="5"/>
      <c r="M50" s="5"/>
      <c r="O50" s="6"/>
      <c r="P50" s="6"/>
      <c r="Q50" s="6"/>
      <c r="R50" s="6"/>
      <c r="S50" s="6"/>
      <c r="T50" s="6"/>
      <c r="U50" s="6"/>
      <c r="V50" s="6"/>
      <c r="W50" s="6"/>
      <c r="X50" s="6"/>
    </row>
    <row r="51" spans="1:24" ht="13.8" x14ac:dyDescent="0.25">
      <c r="A51" s="96"/>
      <c r="B51" s="99"/>
      <c r="C51" s="69">
        <v>2024</v>
      </c>
      <c r="D51" s="67">
        <f t="shared" si="6"/>
        <v>0</v>
      </c>
      <c r="E51" s="29">
        <v>0</v>
      </c>
      <c r="F51" s="29">
        <v>0</v>
      </c>
      <c r="G51" s="29">
        <v>0</v>
      </c>
      <c r="H51" s="28"/>
      <c r="I51" s="29"/>
      <c r="J51" s="79"/>
      <c r="L51" s="5"/>
      <c r="M51" s="5"/>
      <c r="O51" s="6"/>
      <c r="P51" s="6"/>
      <c r="Q51" s="6"/>
      <c r="R51" s="6"/>
      <c r="S51" s="6"/>
      <c r="T51" s="6"/>
      <c r="U51" s="6"/>
      <c r="V51" s="6"/>
      <c r="W51" s="6"/>
      <c r="X51" s="6"/>
    </row>
    <row r="52" spans="1:24" ht="13.8" x14ac:dyDescent="0.25">
      <c r="A52" s="96"/>
      <c r="B52" s="99"/>
      <c r="C52" s="13">
        <v>2025</v>
      </c>
      <c r="D52" s="29">
        <v>0</v>
      </c>
      <c r="E52" s="29"/>
      <c r="F52" s="29"/>
      <c r="G52" s="29"/>
      <c r="H52" s="28"/>
      <c r="I52" s="29"/>
      <c r="J52" s="79"/>
      <c r="L52" s="5"/>
      <c r="M52" s="5"/>
      <c r="O52" s="6"/>
      <c r="P52" s="6"/>
      <c r="Q52" s="6"/>
      <c r="R52" s="6"/>
      <c r="S52" s="6"/>
      <c r="T52" s="6"/>
      <c r="U52" s="6"/>
      <c r="V52" s="6"/>
      <c r="W52" s="6"/>
      <c r="X52" s="6"/>
    </row>
    <row r="53" spans="1:24" ht="13.8" x14ac:dyDescent="0.25">
      <c r="A53" s="96"/>
      <c r="B53" s="99"/>
      <c r="C53" s="13">
        <v>2026</v>
      </c>
      <c r="D53" s="29">
        <v>0</v>
      </c>
      <c r="E53" s="29"/>
      <c r="F53" s="29"/>
      <c r="G53" s="29"/>
      <c r="H53" s="28"/>
      <c r="I53" s="29"/>
      <c r="J53" s="79"/>
      <c r="L53" s="5"/>
      <c r="M53" s="5"/>
      <c r="O53" s="6"/>
      <c r="P53" s="6"/>
      <c r="Q53" s="6"/>
      <c r="R53" s="6"/>
      <c r="S53" s="6"/>
      <c r="T53" s="6"/>
      <c r="U53" s="6"/>
      <c r="V53" s="6"/>
      <c r="W53" s="6"/>
      <c r="X53" s="6"/>
    </row>
    <row r="54" spans="1:24" ht="13.8" x14ac:dyDescent="0.25">
      <c r="A54" s="96"/>
      <c r="B54" s="99"/>
      <c r="C54" s="13">
        <v>2027</v>
      </c>
      <c r="D54" s="29">
        <v>0</v>
      </c>
      <c r="E54" s="29"/>
      <c r="F54" s="29"/>
      <c r="G54" s="29"/>
      <c r="H54" s="28"/>
      <c r="I54" s="29"/>
      <c r="J54" s="79"/>
      <c r="L54" s="5"/>
      <c r="M54" s="5"/>
      <c r="O54" s="6"/>
      <c r="P54" s="6"/>
      <c r="Q54" s="6"/>
      <c r="R54" s="6"/>
      <c r="S54" s="6"/>
      <c r="T54" s="6"/>
      <c r="U54" s="6"/>
      <c r="V54" s="6"/>
      <c r="W54" s="6"/>
      <c r="X54" s="6"/>
    </row>
    <row r="55" spans="1:24" ht="13.8" x14ac:dyDescent="0.25">
      <c r="A55" s="97"/>
      <c r="B55" s="100"/>
      <c r="C55" s="13"/>
      <c r="D55" s="29"/>
      <c r="E55" s="14"/>
      <c r="F55" s="14"/>
      <c r="G55" s="14"/>
      <c r="H55" s="11"/>
      <c r="I55" s="14"/>
      <c r="J55" s="79"/>
      <c r="L55" s="5"/>
      <c r="M55" s="5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 spans="1:24" ht="17.399999999999999" customHeight="1" x14ac:dyDescent="0.25">
      <c r="A56" s="26">
        <v>2</v>
      </c>
      <c r="B56" s="101" t="s">
        <v>22</v>
      </c>
      <c r="C56" s="102"/>
      <c r="D56" s="102"/>
      <c r="E56" s="102"/>
      <c r="F56" s="102"/>
      <c r="G56" s="102"/>
      <c r="H56" s="102"/>
      <c r="I56" s="102"/>
      <c r="J56" s="102"/>
      <c r="K56" s="15"/>
      <c r="L56" s="15"/>
      <c r="M56" s="15"/>
      <c r="N56" s="15"/>
      <c r="O56" s="6"/>
      <c r="P56" s="6"/>
      <c r="Q56" s="6"/>
      <c r="R56" s="6"/>
      <c r="S56" s="6"/>
      <c r="T56" s="6"/>
      <c r="U56" s="6"/>
      <c r="V56" s="6"/>
      <c r="W56" s="6"/>
      <c r="X56" s="6"/>
    </row>
    <row r="57" spans="1:24" ht="13.2" customHeight="1" x14ac:dyDescent="0.25">
      <c r="A57" s="95" t="s">
        <v>14</v>
      </c>
      <c r="B57" s="98" t="s">
        <v>21</v>
      </c>
      <c r="C57" s="13" t="s">
        <v>12</v>
      </c>
      <c r="D57" s="27">
        <f t="shared" ref="D57:I57" si="7">D58+D59+D60+D61+D62+D63+D64+D65+D69</f>
        <v>821348.5199999999</v>
      </c>
      <c r="E57" s="27">
        <f t="shared" si="7"/>
        <v>97877.9</v>
      </c>
      <c r="F57" s="27">
        <f t="shared" si="7"/>
        <v>253673.41999999998</v>
      </c>
      <c r="G57" s="27">
        <f t="shared" si="7"/>
        <v>0</v>
      </c>
      <c r="H57" s="27">
        <f t="shared" si="7"/>
        <v>0</v>
      </c>
      <c r="I57" s="27">
        <f t="shared" si="7"/>
        <v>469797.20000000007</v>
      </c>
      <c r="J57" s="78" t="s">
        <v>13</v>
      </c>
      <c r="L57" s="16"/>
      <c r="M57" s="16"/>
      <c r="N57" s="5"/>
      <c r="O57" s="6"/>
      <c r="P57" s="6"/>
      <c r="Q57" s="6"/>
      <c r="R57" s="6"/>
      <c r="S57" s="6"/>
      <c r="T57" s="6"/>
      <c r="U57" s="6"/>
      <c r="V57" s="6"/>
      <c r="W57" s="6"/>
      <c r="X57" s="6"/>
    </row>
    <row r="58" spans="1:24" ht="13.8" x14ac:dyDescent="0.25">
      <c r="A58" s="96"/>
      <c r="B58" s="99"/>
      <c r="C58" s="13">
        <v>2017</v>
      </c>
      <c r="D58" s="29">
        <f>E58+F58+G58+H58+I58</f>
        <v>71555.73</v>
      </c>
      <c r="E58" s="29">
        <v>5915.94</v>
      </c>
      <c r="F58" s="29">
        <v>8691.7900000000009</v>
      </c>
      <c r="G58" s="29"/>
      <c r="H58" s="29">
        <f>H71</f>
        <v>0</v>
      </c>
      <c r="I58" s="29">
        <v>56948</v>
      </c>
      <c r="J58" s="79"/>
      <c r="L58" s="16"/>
      <c r="M58" s="16"/>
      <c r="N58" s="5"/>
      <c r="O58" s="6"/>
      <c r="P58" s="6"/>
      <c r="Q58" s="6"/>
      <c r="R58" s="6"/>
      <c r="S58" s="6"/>
      <c r="T58" s="6"/>
      <c r="U58" s="6"/>
      <c r="V58" s="6"/>
      <c r="W58" s="6"/>
      <c r="X58" s="6"/>
    </row>
    <row r="59" spans="1:24" ht="13.8" x14ac:dyDescent="0.25">
      <c r="A59" s="96"/>
      <c r="B59" s="99"/>
      <c r="C59" s="13">
        <v>2018</v>
      </c>
      <c r="D59" s="29">
        <f t="shared" ref="D59:D109" si="8">E59+F59+G59+H59+I59</f>
        <v>69240.319999999992</v>
      </c>
      <c r="E59" s="29">
        <v>7856.78</v>
      </c>
      <c r="F59" s="29">
        <v>4150.84</v>
      </c>
      <c r="G59" s="29">
        <v>0</v>
      </c>
      <c r="H59" s="29"/>
      <c r="I59" s="29">
        <v>57232.7</v>
      </c>
      <c r="J59" s="79"/>
      <c r="L59" s="16"/>
      <c r="M59" s="16"/>
      <c r="N59" s="5"/>
      <c r="O59" s="6"/>
      <c r="P59" s="6"/>
      <c r="Q59" s="6"/>
      <c r="R59" s="6"/>
      <c r="S59" s="6"/>
      <c r="T59" s="6"/>
      <c r="U59" s="6"/>
      <c r="V59" s="6"/>
      <c r="W59" s="6"/>
      <c r="X59" s="6"/>
    </row>
    <row r="60" spans="1:24" ht="13.8" x14ac:dyDescent="0.25">
      <c r="A60" s="96"/>
      <c r="B60" s="99"/>
      <c r="C60" s="13">
        <v>2019</v>
      </c>
      <c r="D60" s="29">
        <f t="shared" si="8"/>
        <v>80659.95</v>
      </c>
      <c r="E60" s="29">
        <v>4927.03</v>
      </c>
      <c r="F60" s="29">
        <v>17927.919999999998</v>
      </c>
      <c r="G60" s="29">
        <v>0</v>
      </c>
      <c r="H60" s="29">
        <v>0</v>
      </c>
      <c r="I60" s="29">
        <v>57805</v>
      </c>
      <c r="J60" s="79"/>
      <c r="L60" s="16"/>
      <c r="M60" s="16"/>
      <c r="N60" s="5"/>
      <c r="O60" s="6"/>
      <c r="P60" s="6"/>
      <c r="Q60" s="6"/>
      <c r="R60" s="6"/>
      <c r="S60" s="6"/>
      <c r="T60" s="6"/>
      <c r="U60" s="6"/>
      <c r="V60" s="6"/>
      <c r="W60" s="6"/>
      <c r="X60" s="6"/>
    </row>
    <row r="61" spans="1:24" ht="13.8" x14ac:dyDescent="0.25">
      <c r="A61" s="96"/>
      <c r="B61" s="99"/>
      <c r="C61" s="13">
        <v>2020</v>
      </c>
      <c r="D61" s="29">
        <f t="shared" si="8"/>
        <v>81734.3</v>
      </c>
      <c r="E61" s="29">
        <v>9771.6</v>
      </c>
      <c r="F61" s="29">
        <v>13579.7</v>
      </c>
      <c r="G61" s="29">
        <v>0</v>
      </c>
      <c r="H61" s="29">
        <v>0</v>
      </c>
      <c r="I61" s="29">
        <v>58383</v>
      </c>
      <c r="J61" s="79"/>
      <c r="L61" s="16"/>
      <c r="M61" s="16"/>
      <c r="N61" s="5"/>
      <c r="O61" s="6"/>
      <c r="P61" s="6"/>
      <c r="Q61" s="6"/>
      <c r="R61" s="6"/>
      <c r="S61" s="6"/>
      <c r="T61" s="6"/>
      <c r="U61" s="6"/>
      <c r="V61" s="6"/>
      <c r="W61" s="6"/>
      <c r="X61" s="6"/>
    </row>
    <row r="62" spans="1:24" ht="13.8" x14ac:dyDescent="0.25">
      <c r="A62" s="96"/>
      <c r="B62" s="99"/>
      <c r="C62" s="13">
        <v>2021</v>
      </c>
      <c r="D62" s="29">
        <f t="shared" si="8"/>
        <v>109342.11</v>
      </c>
      <c r="E62" s="29">
        <v>22100.32</v>
      </c>
      <c r="F62" s="29">
        <v>28274.99</v>
      </c>
      <c r="G62" s="29">
        <v>0</v>
      </c>
      <c r="H62" s="29">
        <v>0</v>
      </c>
      <c r="I62" s="29">
        <v>58966.8</v>
      </c>
      <c r="J62" s="79"/>
      <c r="L62" s="16"/>
      <c r="M62" s="16"/>
      <c r="N62" s="5"/>
      <c r="O62" s="6"/>
      <c r="P62" s="6"/>
      <c r="Q62" s="6"/>
      <c r="R62" s="6"/>
      <c r="S62" s="6"/>
      <c r="T62" s="6"/>
      <c r="U62" s="6"/>
      <c r="V62" s="6"/>
      <c r="W62" s="6"/>
      <c r="X62" s="6"/>
    </row>
    <row r="63" spans="1:24" ht="13.8" x14ac:dyDescent="0.25">
      <c r="A63" s="96"/>
      <c r="B63" s="99"/>
      <c r="C63" s="13">
        <v>2022</v>
      </c>
      <c r="D63" s="29">
        <f t="shared" si="8"/>
        <v>229900.24</v>
      </c>
      <c r="E63" s="29">
        <v>17324.54</v>
      </c>
      <c r="F63" s="29">
        <v>153019.29999999999</v>
      </c>
      <c r="G63" s="29"/>
      <c r="H63" s="29"/>
      <c r="I63" s="29">
        <v>59556.4</v>
      </c>
      <c r="J63" s="79"/>
      <c r="L63" s="16"/>
      <c r="M63" s="16"/>
      <c r="N63" s="5"/>
      <c r="O63" s="6"/>
      <c r="P63" s="6"/>
      <c r="Q63" s="6"/>
      <c r="R63" s="6"/>
      <c r="S63" s="6"/>
      <c r="T63" s="6"/>
      <c r="U63" s="6"/>
      <c r="V63" s="6"/>
      <c r="W63" s="6"/>
      <c r="X63" s="6"/>
    </row>
    <row r="64" spans="1:24" ht="13.8" x14ac:dyDescent="0.25">
      <c r="A64" s="96"/>
      <c r="B64" s="99"/>
      <c r="C64" s="69">
        <v>2023</v>
      </c>
      <c r="D64" s="67">
        <f t="shared" si="8"/>
        <v>92755.9</v>
      </c>
      <c r="E64" s="67">
        <v>16747.099999999999</v>
      </c>
      <c r="F64" s="67">
        <v>15856.9</v>
      </c>
      <c r="G64" s="67"/>
      <c r="H64" s="67"/>
      <c r="I64" s="67">
        <v>60151.9</v>
      </c>
      <c r="J64" s="79"/>
      <c r="L64" s="16"/>
      <c r="M64" s="16"/>
      <c r="N64" s="5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 spans="1:24" ht="13.8" x14ac:dyDescent="0.25">
      <c r="A65" s="96"/>
      <c r="B65" s="99"/>
      <c r="C65" s="69">
        <v>2024</v>
      </c>
      <c r="D65" s="67">
        <f t="shared" si="8"/>
        <v>86159.97</v>
      </c>
      <c r="E65" s="67">
        <v>13234.59</v>
      </c>
      <c r="F65" s="67">
        <v>12171.98</v>
      </c>
      <c r="G65" s="67"/>
      <c r="H65" s="67"/>
      <c r="I65" s="67">
        <v>60753.4</v>
      </c>
      <c r="J65" s="79"/>
      <c r="L65" s="16"/>
      <c r="M65" s="16"/>
      <c r="N65" s="5"/>
      <c r="O65" s="6"/>
      <c r="P65" s="6"/>
      <c r="Q65" s="6"/>
      <c r="R65" s="6"/>
      <c r="S65" s="6"/>
      <c r="T65" s="6"/>
      <c r="U65" s="6"/>
      <c r="V65" s="6"/>
      <c r="W65" s="6"/>
      <c r="X65" s="6"/>
    </row>
    <row r="66" spans="1:24" ht="13.8" x14ac:dyDescent="0.25">
      <c r="A66" s="96"/>
      <c r="B66" s="99"/>
      <c r="C66" s="13">
        <v>2025</v>
      </c>
      <c r="D66" s="29">
        <f t="shared" ref="D66" si="9">E66+F66+G66+H66+I66</f>
        <v>98520.9</v>
      </c>
      <c r="E66" s="29">
        <v>16015</v>
      </c>
      <c r="F66" s="29">
        <v>21145</v>
      </c>
      <c r="G66" s="29"/>
      <c r="H66" s="29"/>
      <c r="I66" s="29">
        <v>61360.9</v>
      </c>
      <c r="J66" s="79"/>
      <c r="L66" s="16"/>
      <c r="M66" s="16"/>
      <c r="N66" s="5"/>
      <c r="O66" s="6"/>
      <c r="P66" s="6"/>
      <c r="Q66" s="6"/>
      <c r="R66" s="6"/>
      <c r="S66" s="6"/>
      <c r="T66" s="6"/>
      <c r="U66" s="6"/>
      <c r="V66" s="6"/>
      <c r="W66" s="6"/>
      <c r="X66" s="6"/>
    </row>
    <row r="67" spans="1:24" ht="13.8" x14ac:dyDescent="0.25">
      <c r="A67" s="96"/>
      <c r="B67" s="99"/>
      <c r="C67" s="13">
        <v>2026</v>
      </c>
      <c r="D67" s="29">
        <f t="shared" ref="D67:D68" si="10">E67+F67+G67+H67+I67</f>
        <v>99530.9</v>
      </c>
      <c r="E67" s="29">
        <v>16015</v>
      </c>
      <c r="F67" s="29">
        <v>21145</v>
      </c>
      <c r="G67" s="29"/>
      <c r="H67" s="29"/>
      <c r="I67" s="29">
        <v>62370.9</v>
      </c>
      <c r="J67" s="79"/>
      <c r="L67" s="16"/>
      <c r="M67" s="16"/>
      <c r="N67" s="5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spans="1:24" ht="13.8" x14ac:dyDescent="0.25">
      <c r="A68" s="96"/>
      <c r="B68" s="99"/>
      <c r="C68" s="13">
        <v>2027</v>
      </c>
      <c r="D68" s="29">
        <f t="shared" si="10"/>
        <v>100650.9</v>
      </c>
      <c r="E68" s="29">
        <v>16015</v>
      </c>
      <c r="F68" s="29">
        <v>21145</v>
      </c>
      <c r="G68" s="29"/>
      <c r="H68" s="29"/>
      <c r="I68" s="29">
        <v>63490.9</v>
      </c>
      <c r="J68" s="79"/>
      <c r="L68" s="16"/>
      <c r="M68" s="16"/>
      <c r="N68" s="5"/>
      <c r="O68" s="6"/>
      <c r="P68" s="6"/>
      <c r="Q68" s="6"/>
      <c r="R68" s="6"/>
      <c r="S68" s="6"/>
      <c r="T68" s="6"/>
      <c r="U68" s="6"/>
      <c r="V68" s="6"/>
      <c r="W68" s="6"/>
      <c r="X68" s="6"/>
    </row>
    <row r="69" spans="1:24" ht="13.8" x14ac:dyDescent="0.25">
      <c r="A69" s="97"/>
      <c r="B69" s="100"/>
      <c r="C69" s="13"/>
      <c r="D69" s="29"/>
      <c r="E69" s="29"/>
      <c r="F69" s="29"/>
      <c r="G69" s="29"/>
      <c r="H69" s="29"/>
      <c r="I69" s="29"/>
      <c r="J69" s="79"/>
      <c r="L69" s="16"/>
      <c r="M69" s="16"/>
      <c r="N69" s="5"/>
      <c r="O69" s="6"/>
      <c r="P69" s="6"/>
      <c r="Q69" s="6"/>
      <c r="R69" s="6"/>
      <c r="S69" s="6"/>
      <c r="T69" s="6"/>
      <c r="U69" s="6"/>
      <c r="V69" s="6"/>
      <c r="W69" s="6"/>
      <c r="X69" s="6"/>
    </row>
    <row r="70" spans="1:24" s="45" customFormat="1" ht="10.199999999999999" x14ac:dyDescent="0.2">
      <c r="A70" s="8"/>
      <c r="B70" s="9"/>
      <c r="C70" s="10"/>
      <c r="D70" s="52"/>
      <c r="E70" s="52"/>
      <c r="F70" s="52"/>
      <c r="G70" s="52"/>
      <c r="H70" s="9"/>
      <c r="I70" s="9"/>
      <c r="J70" s="80"/>
      <c r="L70" s="53"/>
      <c r="M70" s="53"/>
      <c r="N70" s="12"/>
      <c r="O70" s="44"/>
      <c r="P70" s="44"/>
      <c r="Q70" s="44"/>
      <c r="R70" s="44"/>
      <c r="S70" s="44"/>
      <c r="T70" s="44"/>
      <c r="U70" s="44"/>
      <c r="V70" s="44"/>
      <c r="W70" s="44"/>
      <c r="X70" s="44"/>
    </row>
    <row r="71" spans="1:24" ht="16.95" customHeight="1" x14ac:dyDescent="0.25">
      <c r="A71" s="30">
        <v>3</v>
      </c>
      <c r="B71" s="101" t="s">
        <v>23</v>
      </c>
      <c r="C71" s="102"/>
      <c r="D71" s="102"/>
      <c r="E71" s="102"/>
      <c r="F71" s="102"/>
      <c r="G71" s="102"/>
      <c r="H71" s="102"/>
      <c r="I71" s="102"/>
      <c r="J71" s="102"/>
      <c r="L71" s="5"/>
      <c r="M71" s="5"/>
      <c r="N71" s="5"/>
      <c r="O71" s="6"/>
      <c r="P71" s="6"/>
      <c r="Q71" s="6"/>
      <c r="R71" s="6"/>
      <c r="S71" s="6"/>
      <c r="T71" s="6"/>
      <c r="U71" s="6"/>
      <c r="V71" s="6"/>
      <c r="W71" s="6"/>
      <c r="X71" s="6"/>
    </row>
    <row r="72" spans="1:24" ht="13.2" customHeight="1" x14ac:dyDescent="0.25">
      <c r="A72" s="95" t="s">
        <v>24</v>
      </c>
      <c r="B72" s="98" t="s">
        <v>61</v>
      </c>
      <c r="C72" s="13" t="s">
        <v>12</v>
      </c>
      <c r="D72" s="27">
        <f t="shared" ref="D72:I72" si="11">D73+D74+D75+D76+D77+D78+D79+D80+D84</f>
        <v>616874.7901300001</v>
      </c>
      <c r="E72" s="27">
        <f t="shared" si="11"/>
        <v>76113.239060000007</v>
      </c>
      <c r="F72" s="27">
        <f t="shared" si="11"/>
        <v>478283.55106999993</v>
      </c>
      <c r="G72" s="27">
        <f t="shared" si="11"/>
        <v>0</v>
      </c>
      <c r="H72" s="27">
        <f t="shared" si="11"/>
        <v>0</v>
      </c>
      <c r="I72" s="27">
        <f t="shared" si="11"/>
        <v>62478</v>
      </c>
      <c r="J72" s="78" t="s">
        <v>13</v>
      </c>
      <c r="K72" s="5"/>
      <c r="L72" s="5"/>
      <c r="M72" s="5"/>
      <c r="N72" s="5"/>
      <c r="O72" s="6"/>
      <c r="P72" s="6"/>
      <c r="Q72" s="6"/>
      <c r="R72" s="6"/>
      <c r="S72" s="6"/>
      <c r="T72" s="6"/>
      <c r="U72" s="6"/>
      <c r="V72" s="6"/>
      <c r="W72" s="6"/>
      <c r="X72" s="6"/>
    </row>
    <row r="73" spans="1:24" ht="13.8" x14ac:dyDescent="0.25">
      <c r="A73" s="96"/>
      <c r="B73" s="99"/>
      <c r="C73" s="13">
        <v>2017</v>
      </c>
      <c r="D73" s="29">
        <f>E73+F73+G73+H73+I73</f>
        <v>65241.2</v>
      </c>
      <c r="E73" s="29">
        <v>6744.38</v>
      </c>
      <c r="F73" s="29">
        <v>50820.82</v>
      </c>
      <c r="G73" s="27"/>
      <c r="H73" s="27"/>
      <c r="I73" s="29">
        <v>7676</v>
      </c>
      <c r="J73" s="79"/>
      <c r="L73" s="5"/>
      <c r="M73" s="5"/>
      <c r="N73" s="5"/>
      <c r="O73" s="6"/>
      <c r="P73" s="6"/>
      <c r="Q73" s="6"/>
      <c r="R73" s="6"/>
      <c r="S73" s="6"/>
      <c r="T73" s="6"/>
      <c r="U73" s="6"/>
      <c r="V73" s="6"/>
      <c r="W73" s="6"/>
      <c r="X73" s="6"/>
    </row>
    <row r="74" spans="1:24" ht="13.8" x14ac:dyDescent="0.25">
      <c r="A74" s="96"/>
      <c r="B74" s="99"/>
      <c r="C74" s="13">
        <v>2018</v>
      </c>
      <c r="D74" s="29">
        <f t="shared" si="8"/>
        <v>76256.42</v>
      </c>
      <c r="E74" s="29">
        <v>7612.91</v>
      </c>
      <c r="F74" s="29">
        <v>60929.51</v>
      </c>
      <c r="G74" s="27"/>
      <c r="H74" s="27"/>
      <c r="I74" s="29">
        <v>7714</v>
      </c>
      <c r="J74" s="79"/>
      <c r="L74" s="5"/>
      <c r="M74" s="5"/>
      <c r="N74" s="5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 spans="1:24" ht="13.8" x14ac:dyDescent="0.25">
      <c r="A75" s="96"/>
      <c r="B75" s="99"/>
      <c r="C75" s="13">
        <v>2019</v>
      </c>
      <c r="D75" s="29">
        <f t="shared" si="8"/>
        <v>64663.25</v>
      </c>
      <c r="E75" s="29">
        <v>7363.58</v>
      </c>
      <c r="F75" s="29">
        <v>49547.67</v>
      </c>
      <c r="G75" s="27"/>
      <c r="H75" s="27"/>
      <c r="I75" s="29">
        <v>7752</v>
      </c>
      <c r="J75" s="79"/>
      <c r="L75" s="5"/>
      <c r="M75" s="5"/>
      <c r="N75" s="5"/>
      <c r="O75" s="6"/>
      <c r="P75" s="6"/>
      <c r="Q75" s="6"/>
      <c r="R75" s="6"/>
      <c r="S75" s="6"/>
      <c r="T75" s="6"/>
      <c r="U75" s="6"/>
      <c r="V75" s="6"/>
      <c r="W75" s="6"/>
      <c r="X75" s="6"/>
    </row>
    <row r="76" spans="1:24" ht="13.8" x14ac:dyDescent="0.25">
      <c r="A76" s="96"/>
      <c r="B76" s="99"/>
      <c r="C76" s="13">
        <v>2020</v>
      </c>
      <c r="D76" s="29">
        <f t="shared" si="8"/>
        <v>77451.41</v>
      </c>
      <c r="E76" s="29">
        <v>7376.24</v>
      </c>
      <c r="F76" s="29">
        <v>62285.17</v>
      </c>
      <c r="G76" s="27"/>
      <c r="H76" s="27"/>
      <c r="I76" s="29">
        <v>7790</v>
      </c>
      <c r="J76" s="79"/>
      <c r="L76" s="5"/>
      <c r="M76" s="5"/>
      <c r="N76" s="5"/>
      <c r="O76" s="6"/>
      <c r="P76" s="6"/>
      <c r="Q76" s="6"/>
      <c r="R76" s="6"/>
      <c r="S76" s="6"/>
      <c r="T76" s="6"/>
      <c r="U76" s="6"/>
      <c r="V76" s="6"/>
      <c r="W76" s="6"/>
      <c r="X76" s="6"/>
    </row>
    <row r="77" spans="1:24" ht="13.8" x14ac:dyDescent="0.25">
      <c r="A77" s="96"/>
      <c r="B77" s="99"/>
      <c r="C77" s="13">
        <v>2021</v>
      </c>
      <c r="D77" s="29">
        <f t="shared" si="8"/>
        <v>76462.25</v>
      </c>
      <c r="E77" s="29">
        <v>7784.37</v>
      </c>
      <c r="F77" s="29">
        <v>60849.88</v>
      </c>
      <c r="G77" s="27"/>
      <c r="H77" s="27"/>
      <c r="I77" s="29">
        <v>7828</v>
      </c>
      <c r="J77" s="79"/>
      <c r="L77" s="5"/>
      <c r="M77" s="5"/>
      <c r="N77" s="5"/>
      <c r="O77" s="6"/>
      <c r="P77" s="6"/>
      <c r="Q77" s="6"/>
      <c r="R77" s="6"/>
      <c r="S77" s="6"/>
      <c r="T77" s="6"/>
      <c r="U77" s="6"/>
      <c r="V77" s="6"/>
      <c r="W77" s="6"/>
      <c r="X77" s="6"/>
    </row>
    <row r="78" spans="1:24" ht="13.8" x14ac:dyDescent="0.25">
      <c r="A78" s="96"/>
      <c r="B78" s="99"/>
      <c r="C78" s="13">
        <v>2022</v>
      </c>
      <c r="D78" s="29">
        <f t="shared" si="8"/>
        <v>82527.31</v>
      </c>
      <c r="E78" s="29">
        <v>8225.2000000000007</v>
      </c>
      <c r="F78" s="29">
        <v>66435.11</v>
      </c>
      <c r="G78" s="27"/>
      <c r="H78" s="27"/>
      <c r="I78" s="29">
        <v>7867</v>
      </c>
      <c r="J78" s="79"/>
      <c r="L78" s="5"/>
      <c r="M78" s="5"/>
      <c r="N78" s="5"/>
      <c r="O78" s="6"/>
      <c r="P78" s="6"/>
      <c r="Q78" s="6"/>
      <c r="R78" s="6"/>
      <c r="S78" s="6"/>
      <c r="T78" s="6"/>
      <c r="U78" s="6"/>
      <c r="V78" s="6"/>
      <c r="W78" s="6"/>
      <c r="X78" s="6"/>
    </row>
    <row r="79" spans="1:24" ht="13.8" x14ac:dyDescent="0.25">
      <c r="A79" s="96"/>
      <c r="B79" s="99"/>
      <c r="C79" s="69">
        <v>2023</v>
      </c>
      <c r="D79" s="67">
        <f t="shared" si="8"/>
        <v>90241.599999999991</v>
      </c>
      <c r="E79" s="67">
        <v>13615.2</v>
      </c>
      <c r="F79" s="67">
        <v>68720.399999999994</v>
      </c>
      <c r="G79" s="70"/>
      <c r="H79" s="70"/>
      <c r="I79" s="67">
        <v>7906</v>
      </c>
      <c r="J79" s="79"/>
      <c r="L79" s="5"/>
      <c r="M79" s="5"/>
      <c r="N79" s="5"/>
      <c r="O79" s="6"/>
      <c r="P79" s="6"/>
      <c r="Q79" s="6"/>
      <c r="R79" s="6"/>
      <c r="S79" s="6"/>
      <c r="T79" s="6"/>
      <c r="U79" s="6"/>
      <c r="V79" s="6"/>
      <c r="W79" s="6"/>
      <c r="X79" s="6"/>
    </row>
    <row r="80" spans="1:24" ht="13.8" x14ac:dyDescent="0.25">
      <c r="A80" s="96"/>
      <c r="B80" s="99"/>
      <c r="C80" s="69">
        <v>2024</v>
      </c>
      <c r="D80" s="67">
        <f t="shared" si="8"/>
        <v>84031.350129999992</v>
      </c>
      <c r="E80" s="67">
        <v>17391.359059999999</v>
      </c>
      <c r="F80" s="67">
        <v>58694.991069999996</v>
      </c>
      <c r="G80" s="27"/>
      <c r="H80" s="27"/>
      <c r="I80" s="67">
        <v>7945</v>
      </c>
      <c r="J80" s="79"/>
      <c r="L80" s="5"/>
      <c r="M80" s="5"/>
      <c r="N80" s="5"/>
      <c r="O80" s="6"/>
      <c r="P80" s="6"/>
      <c r="Q80" s="6"/>
      <c r="R80" s="6"/>
      <c r="S80" s="6"/>
      <c r="T80" s="6"/>
      <c r="U80" s="6"/>
      <c r="V80" s="6"/>
      <c r="W80" s="6"/>
      <c r="X80" s="6"/>
    </row>
    <row r="81" spans="1:24" ht="13.8" x14ac:dyDescent="0.25">
      <c r="A81" s="96"/>
      <c r="B81" s="99"/>
      <c r="C81" s="13">
        <v>2025</v>
      </c>
      <c r="D81" s="29">
        <v>87904.17</v>
      </c>
      <c r="E81" s="29">
        <v>13615.28</v>
      </c>
      <c r="F81" s="29">
        <v>66304.89</v>
      </c>
      <c r="G81" s="27"/>
      <c r="H81" s="27"/>
      <c r="I81" s="29">
        <v>7984</v>
      </c>
      <c r="J81" s="79"/>
      <c r="L81" s="5"/>
      <c r="M81" s="5"/>
      <c r="N81" s="5"/>
      <c r="O81" s="6"/>
      <c r="P81" s="6"/>
      <c r="Q81" s="6"/>
      <c r="R81" s="6"/>
      <c r="S81" s="6"/>
      <c r="T81" s="6"/>
      <c r="U81" s="6"/>
      <c r="V81" s="6"/>
      <c r="W81" s="6"/>
      <c r="X81" s="6"/>
    </row>
    <row r="82" spans="1:24" ht="13.8" x14ac:dyDescent="0.25">
      <c r="A82" s="96"/>
      <c r="B82" s="99"/>
      <c r="C82" s="13">
        <v>2026</v>
      </c>
      <c r="D82" s="29">
        <v>87904.17</v>
      </c>
      <c r="E82" s="29">
        <v>13615.28</v>
      </c>
      <c r="F82" s="29">
        <v>66304.89</v>
      </c>
      <c r="G82" s="27"/>
      <c r="H82" s="27"/>
      <c r="I82" s="29">
        <v>7984</v>
      </c>
      <c r="J82" s="79"/>
      <c r="L82" s="5"/>
      <c r="M82" s="5"/>
      <c r="N82" s="5"/>
      <c r="O82" s="6"/>
      <c r="P82" s="6"/>
      <c r="Q82" s="6"/>
      <c r="R82" s="6"/>
      <c r="S82" s="6"/>
      <c r="T82" s="6"/>
      <c r="U82" s="6"/>
      <c r="V82" s="6"/>
      <c r="W82" s="6"/>
      <c r="X82" s="6"/>
    </row>
    <row r="83" spans="1:24" ht="13.8" x14ac:dyDescent="0.25">
      <c r="A83" s="96"/>
      <c r="B83" s="99"/>
      <c r="C83" s="13">
        <v>2027</v>
      </c>
      <c r="D83" s="29">
        <v>87904.17</v>
      </c>
      <c r="E83" s="29">
        <v>13615.28</v>
      </c>
      <c r="F83" s="29">
        <v>66304.89</v>
      </c>
      <c r="G83" s="27"/>
      <c r="H83" s="27"/>
      <c r="I83" s="29">
        <v>7984</v>
      </c>
      <c r="J83" s="79"/>
      <c r="L83" s="5"/>
      <c r="M83" s="5"/>
      <c r="N83" s="5"/>
      <c r="O83" s="6"/>
      <c r="P83" s="6"/>
      <c r="Q83" s="6"/>
      <c r="R83" s="6"/>
      <c r="S83" s="6"/>
      <c r="T83" s="6"/>
      <c r="U83" s="6"/>
      <c r="V83" s="6"/>
      <c r="W83" s="6"/>
      <c r="X83" s="6"/>
    </row>
    <row r="84" spans="1:24" ht="13.8" x14ac:dyDescent="0.25">
      <c r="A84" s="97"/>
      <c r="B84" s="100"/>
      <c r="C84" s="13"/>
      <c r="D84" s="29"/>
      <c r="E84" s="29"/>
      <c r="F84" s="29"/>
      <c r="G84" s="27"/>
      <c r="H84" s="27"/>
      <c r="I84" s="29"/>
      <c r="J84" s="79"/>
      <c r="L84" s="5"/>
      <c r="M84" s="5"/>
      <c r="N84" s="5"/>
      <c r="O84" s="6"/>
      <c r="P84" s="6"/>
      <c r="Q84" s="6"/>
      <c r="R84" s="6"/>
      <c r="S84" s="6"/>
      <c r="T84" s="6"/>
      <c r="U84" s="6"/>
      <c r="V84" s="6"/>
      <c r="W84" s="6"/>
      <c r="X84" s="6"/>
    </row>
    <row r="85" spans="1:24" s="45" customFormat="1" ht="10.199999999999999" x14ac:dyDescent="0.2">
      <c r="A85" s="8"/>
      <c r="B85" s="52"/>
      <c r="C85" s="10"/>
      <c r="D85" s="9"/>
      <c r="E85" s="9"/>
      <c r="F85" s="9"/>
      <c r="G85" s="9"/>
      <c r="H85" s="9"/>
      <c r="I85" s="9"/>
      <c r="J85" s="80"/>
      <c r="L85" s="12"/>
      <c r="M85" s="12"/>
      <c r="N85" s="12"/>
      <c r="O85" s="44"/>
      <c r="P85" s="44"/>
      <c r="Q85" s="44"/>
      <c r="R85" s="44"/>
      <c r="S85" s="44"/>
      <c r="T85" s="44"/>
      <c r="U85" s="44"/>
      <c r="V85" s="44"/>
      <c r="W85" s="44"/>
      <c r="X85" s="44"/>
    </row>
    <row r="86" spans="1:24" ht="18.600000000000001" customHeight="1" x14ac:dyDescent="0.25">
      <c r="A86" s="30">
        <v>4</v>
      </c>
      <c r="B86" s="101" t="s">
        <v>26</v>
      </c>
      <c r="C86" s="102"/>
      <c r="D86" s="102"/>
      <c r="E86" s="102"/>
      <c r="F86" s="102"/>
      <c r="G86" s="102"/>
      <c r="H86" s="102"/>
      <c r="I86" s="102"/>
      <c r="J86" s="102"/>
      <c r="L86" s="5"/>
      <c r="M86" s="5"/>
      <c r="N86" s="5"/>
      <c r="O86" s="6"/>
      <c r="P86" s="6"/>
      <c r="Q86" s="6"/>
      <c r="R86" s="6"/>
      <c r="S86" s="6"/>
      <c r="T86" s="6"/>
      <c r="U86" s="6"/>
      <c r="V86" s="6"/>
      <c r="W86" s="6"/>
      <c r="X86" s="6"/>
    </row>
    <row r="87" spans="1:24" ht="15" customHeight="1" x14ac:dyDescent="0.25">
      <c r="A87" s="95" t="s">
        <v>25</v>
      </c>
      <c r="B87" s="98" t="s">
        <v>27</v>
      </c>
      <c r="C87" s="27" t="s">
        <v>12</v>
      </c>
      <c r="D87" s="27">
        <f t="shared" ref="D87:I87" si="12">D88+D89+D90+D91+D92+D93+D94+D95+D99</f>
        <v>68775.531000000003</v>
      </c>
      <c r="E87" s="27">
        <f t="shared" si="12"/>
        <v>54171.43</v>
      </c>
      <c r="F87" s="27">
        <f t="shared" si="12"/>
        <v>8351.7799999999988</v>
      </c>
      <c r="G87" s="27">
        <f t="shared" si="12"/>
        <v>0</v>
      </c>
      <c r="H87" s="27">
        <f t="shared" si="12"/>
        <v>0</v>
      </c>
      <c r="I87" s="27">
        <f t="shared" si="12"/>
        <v>6252.3209999999999</v>
      </c>
      <c r="J87" s="78" t="s">
        <v>13</v>
      </c>
      <c r="M87" s="5"/>
      <c r="O87" s="6"/>
      <c r="P87" s="6"/>
      <c r="Q87" s="6"/>
      <c r="R87" s="6"/>
      <c r="S87" s="6"/>
      <c r="T87" s="6"/>
      <c r="U87" s="6"/>
      <c r="V87" s="6"/>
      <c r="W87" s="6"/>
      <c r="X87" s="6"/>
    </row>
    <row r="88" spans="1:24" ht="13.8" x14ac:dyDescent="0.25">
      <c r="A88" s="96"/>
      <c r="B88" s="99"/>
      <c r="C88" s="31">
        <v>2017</v>
      </c>
      <c r="D88" s="29">
        <f t="shared" si="8"/>
        <v>4569.5320000000002</v>
      </c>
      <c r="E88" s="29">
        <v>3305</v>
      </c>
      <c r="F88" s="29">
        <v>849.12</v>
      </c>
      <c r="G88" s="29"/>
      <c r="H88" s="29"/>
      <c r="I88" s="29">
        <f>(E88+F88)*0.1</f>
        <v>415.41200000000003</v>
      </c>
      <c r="J88" s="79"/>
      <c r="L88" s="5"/>
      <c r="M88" s="5"/>
      <c r="N88" s="5"/>
      <c r="O88" s="6"/>
      <c r="P88" s="6"/>
      <c r="Q88" s="6"/>
      <c r="R88" s="6"/>
      <c r="S88" s="6"/>
      <c r="T88" s="6"/>
      <c r="U88" s="6"/>
      <c r="V88" s="6"/>
      <c r="W88" s="6"/>
      <c r="X88" s="6"/>
    </row>
    <row r="89" spans="1:24" ht="13.8" x14ac:dyDescent="0.25">
      <c r="A89" s="96"/>
      <c r="B89" s="99"/>
      <c r="C89" s="31">
        <v>2018</v>
      </c>
      <c r="D89" s="29">
        <f t="shared" si="8"/>
        <v>9857.5399999999991</v>
      </c>
      <c r="E89" s="29">
        <v>7075.03</v>
      </c>
      <c r="F89" s="29">
        <v>1886.37</v>
      </c>
      <c r="G89" s="29">
        <v>0</v>
      </c>
      <c r="H89" s="29"/>
      <c r="I89" s="29">
        <f t="shared" ref="I89:I95" si="13">(E89+F89)*0.1</f>
        <v>896.14</v>
      </c>
      <c r="J89" s="79"/>
      <c r="L89" s="5"/>
      <c r="M89" s="5"/>
      <c r="N89" s="5"/>
      <c r="O89" s="6"/>
      <c r="P89" s="6"/>
      <c r="Q89" s="6"/>
      <c r="R89" s="6"/>
      <c r="S89" s="6"/>
      <c r="T89" s="6"/>
      <c r="U89" s="6"/>
      <c r="V89" s="6"/>
      <c r="W89" s="6"/>
      <c r="X89" s="6"/>
    </row>
    <row r="90" spans="1:24" ht="13.8" x14ac:dyDescent="0.25">
      <c r="A90" s="96"/>
      <c r="B90" s="99"/>
      <c r="C90" s="31">
        <v>2019</v>
      </c>
      <c r="D90" s="29">
        <f t="shared" si="8"/>
        <v>15848.458999999999</v>
      </c>
      <c r="E90" s="29">
        <v>12361.4</v>
      </c>
      <c r="F90" s="29">
        <v>2046.29</v>
      </c>
      <c r="G90" s="29">
        <v>0</v>
      </c>
      <c r="H90" s="29"/>
      <c r="I90" s="29">
        <f t="shared" si="13"/>
        <v>1440.769</v>
      </c>
      <c r="J90" s="79"/>
      <c r="L90" s="5"/>
      <c r="M90" s="5"/>
      <c r="N90" s="5"/>
      <c r="O90" s="6"/>
      <c r="P90" s="6"/>
      <c r="Q90" s="6"/>
      <c r="R90" s="6"/>
      <c r="S90" s="6"/>
      <c r="T90" s="6"/>
      <c r="U90" s="6"/>
      <c r="V90" s="6"/>
      <c r="W90" s="6"/>
      <c r="X90" s="6"/>
    </row>
    <row r="91" spans="1:24" ht="13.8" x14ac:dyDescent="0.25">
      <c r="A91" s="96"/>
      <c r="B91" s="99"/>
      <c r="C91" s="31">
        <v>2020</v>
      </c>
      <c r="D91" s="29">
        <f t="shared" si="8"/>
        <v>19800</v>
      </c>
      <c r="E91" s="29">
        <v>14940</v>
      </c>
      <c r="F91" s="29">
        <v>3060</v>
      </c>
      <c r="G91" s="29">
        <v>0</v>
      </c>
      <c r="H91" s="29"/>
      <c r="I91" s="29">
        <f t="shared" si="13"/>
        <v>1800</v>
      </c>
      <c r="J91" s="79"/>
      <c r="L91" s="5"/>
      <c r="M91" s="5"/>
      <c r="N91" s="5"/>
      <c r="O91" s="6"/>
      <c r="P91" s="6"/>
      <c r="Q91" s="6"/>
      <c r="R91" s="6"/>
      <c r="S91" s="6"/>
      <c r="T91" s="6"/>
      <c r="U91" s="6"/>
      <c r="V91" s="6"/>
      <c r="W91" s="6"/>
      <c r="X91" s="6"/>
    </row>
    <row r="92" spans="1:24" ht="13.8" x14ac:dyDescent="0.25">
      <c r="A92" s="96"/>
      <c r="B92" s="99"/>
      <c r="C92" s="31">
        <v>2021</v>
      </c>
      <c r="D92" s="29">
        <f t="shared" si="8"/>
        <v>3300</v>
      </c>
      <c r="E92" s="29">
        <v>2910</v>
      </c>
      <c r="F92" s="29">
        <v>90</v>
      </c>
      <c r="G92" s="29">
        <v>0</v>
      </c>
      <c r="H92" s="29"/>
      <c r="I92" s="29">
        <f t="shared" si="13"/>
        <v>300</v>
      </c>
      <c r="J92" s="79"/>
      <c r="L92" s="5"/>
      <c r="M92" s="5"/>
      <c r="N92" s="5"/>
      <c r="O92" s="6"/>
      <c r="P92" s="6"/>
      <c r="Q92" s="6"/>
      <c r="R92" s="6"/>
      <c r="S92" s="6"/>
      <c r="T92" s="6"/>
      <c r="U92" s="6"/>
      <c r="V92" s="6"/>
      <c r="W92" s="6"/>
      <c r="X92" s="6"/>
    </row>
    <row r="93" spans="1:24" ht="13.8" x14ac:dyDescent="0.25">
      <c r="A93" s="96"/>
      <c r="B93" s="99"/>
      <c r="C93" s="31">
        <v>2022</v>
      </c>
      <c r="D93" s="29">
        <f t="shared" si="8"/>
        <v>4400</v>
      </c>
      <c r="E93" s="29">
        <v>3880</v>
      </c>
      <c r="F93" s="29">
        <v>120</v>
      </c>
      <c r="G93" s="29">
        <v>0</v>
      </c>
      <c r="H93" s="29"/>
      <c r="I93" s="29">
        <f t="shared" si="13"/>
        <v>400</v>
      </c>
      <c r="J93" s="79"/>
      <c r="L93" s="5"/>
      <c r="M93" s="5"/>
      <c r="N93" s="5"/>
      <c r="O93" s="6"/>
      <c r="P93" s="6"/>
      <c r="Q93" s="6"/>
      <c r="R93" s="6"/>
      <c r="S93" s="6"/>
      <c r="T93" s="6"/>
      <c r="U93" s="6"/>
      <c r="V93" s="6"/>
      <c r="W93" s="6"/>
      <c r="X93" s="6"/>
    </row>
    <row r="94" spans="1:24" ht="13.8" x14ac:dyDescent="0.25">
      <c r="A94" s="96"/>
      <c r="B94" s="99"/>
      <c r="C94" s="76">
        <v>2023</v>
      </c>
      <c r="D94" s="67">
        <f t="shared" si="8"/>
        <v>11000</v>
      </c>
      <c r="E94" s="67">
        <v>9700</v>
      </c>
      <c r="F94" s="67">
        <v>300</v>
      </c>
      <c r="G94" s="67"/>
      <c r="H94" s="67"/>
      <c r="I94" s="67">
        <f t="shared" si="13"/>
        <v>1000</v>
      </c>
      <c r="J94" s="79"/>
      <c r="L94" s="5"/>
      <c r="M94" s="5"/>
      <c r="N94" s="5"/>
      <c r="O94" s="6"/>
      <c r="P94" s="6"/>
      <c r="Q94" s="6"/>
      <c r="R94" s="6"/>
      <c r="S94" s="6"/>
      <c r="T94" s="6"/>
      <c r="U94" s="6"/>
      <c r="V94" s="6"/>
      <c r="W94" s="6"/>
      <c r="X94" s="6"/>
    </row>
    <row r="95" spans="1:24" ht="13.8" x14ac:dyDescent="0.25">
      <c r="A95" s="96"/>
      <c r="B95" s="99"/>
      <c r="C95" s="76">
        <v>2024</v>
      </c>
      <c r="D95" s="67">
        <v>0</v>
      </c>
      <c r="E95" s="67">
        <v>0</v>
      </c>
      <c r="F95" s="67">
        <v>0</v>
      </c>
      <c r="G95" s="67"/>
      <c r="H95" s="67"/>
      <c r="I95" s="67">
        <f t="shared" si="13"/>
        <v>0</v>
      </c>
      <c r="J95" s="79"/>
      <c r="L95" s="5"/>
      <c r="M95" s="5"/>
      <c r="N95" s="5"/>
      <c r="O95" s="6"/>
      <c r="P95" s="6"/>
      <c r="Q95" s="6"/>
      <c r="R95" s="6"/>
      <c r="S95" s="6"/>
      <c r="T95" s="6"/>
      <c r="U95" s="6"/>
      <c r="V95" s="6"/>
      <c r="W95" s="6"/>
      <c r="X95" s="6"/>
    </row>
    <row r="96" spans="1:24" ht="13.8" x14ac:dyDescent="0.25">
      <c r="A96" s="96"/>
      <c r="B96" s="99"/>
      <c r="C96" s="31">
        <v>2025</v>
      </c>
      <c r="D96" s="29">
        <v>25300</v>
      </c>
      <c r="E96" s="29">
        <v>19790</v>
      </c>
      <c r="F96" s="29">
        <v>3210</v>
      </c>
      <c r="G96" s="29"/>
      <c r="H96" s="29"/>
      <c r="I96" s="29">
        <v>2300</v>
      </c>
      <c r="J96" s="79"/>
      <c r="L96" s="5"/>
      <c r="M96" s="5"/>
      <c r="N96" s="5"/>
      <c r="O96" s="6"/>
      <c r="P96" s="6"/>
      <c r="Q96" s="6"/>
      <c r="R96" s="6"/>
      <c r="S96" s="6"/>
      <c r="T96" s="6"/>
      <c r="U96" s="6"/>
      <c r="V96" s="6"/>
      <c r="W96" s="6"/>
      <c r="X96" s="6"/>
    </row>
    <row r="97" spans="1:24" ht="13.8" x14ac:dyDescent="0.25">
      <c r="A97" s="96"/>
      <c r="B97" s="99"/>
      <c r="C97" s="31">
        <v>2026</v>
      </c>
      <c r="D97" s="29">
        <v>25300</v>
      </c>
      <c r="E97" s="29">
        <v>19790</v>
      </c>
      <c r="F97" s="29">
        <v>3210</v>
      </c>
      <c r="G97" s="29"/>
      <c r="H97" s="29"/>
      <c r="I97" s="29">
        <v>2300</v>
      </c>
      <c r="J97" s="79"/>
      <c r="L97" s="5"/>
      <c r="M97" s="5"/>
      <c r="N97" s="5"/>
      <c r="O97" s="6"/>
      <c r="P97" s="6"/>
      <c r="Q97" s="6"/>
      <c r="R97" s="6"/>
      <c r="S97" s="6"/>
      <c r="T97" s="6"/>
      <c r="U97" s="6"/>
      <c r="V97" s="6"/>
      <c r="W97" s="6"/>
      <c r="X97" s="6"/>
    </row>
    <row r="98" spans="1:24" ht="13.8" x14ac:dyDescent="0.25">
      <c r="A98" s="96"/>
      <c r="B98" s="99"/>
      <c r="C98" s="31">
        <v>2027</v>
      </c>
      <c r="D98" s="29">
        <v>25300</v>
      </c>
      <c r="E98" s="29">
        <v>19790</v>
      </c>
      <c r="F98" s="29">
        <v>3210</v>
      </c>
      <c r="G98" s="29"/>
      <c r="H98" s="29"/>
      <c r="I98" s="29">
        <v>2300</v>
      </c>
      <c r="J98" s="79"/>
      <c r="L98" s="5"/>
      <c r="M98" s="5"/>
      <c r="N98" s="5"/>
      <c r="O98" s="6"/>
      <c r="P98" s="6"/>
      <c r="Q98" s="6"/>
      <c r="R98" s="6"/>
      <c r="S98" s="6"/>
      <c r="T98" s="6"/>
      <c r="U98" s="6"/>
      <c r="V98" s="6"/>
      <c r="W98" s="6"/>
      <c r="X98" s="6"/>
    </row>
    <row r="99" spans="1:24" ht="13.8" x14ac:dyDescent="0.25">
      <c r="A99" s="97"/>
      <c r="B99" s="100"/>
      <c r="C99" s="31"/>
      <c r="D99" s="29"/>
      <c r="E99" s="29"/>
      <c r="F99" s="29"/>
      <c r="G99" s="29"/>
      <c r="H99" s="29"/>
      <c r="I99" s="29"/>
      <c r="J99" s="80"/>
      <c r="L99" s="5"/>
      <c r="M99" s="5"/>
      <c r="N99" s="5"/>
      <c r="O99" s="6"/>
      <c r="P99" s="6"/>
      <c r="Q99" s="6"/>
      <c r="R99" s="6"/>
      <c r="S99" s="6"/>
      <c r="T99" s="6"/>
      <c r="U99" s="6"/>
      <c r="V99" s="6"/>
      <c r="W99" s="6"/>
      <c r="X99" s="6"/>
    </row>
    <row r="100" spans="1:24" s="45" customFormat="1" ht="10.199999999999999" x14ac:dyDescent="0.2">
      <c r="A100" s="54"/>
      <c r="B100" s="48"/>
      <c r="C100" s="55"/>
      <c r="D100" s="49"/>
      <c r="E100" s="49"/>
      <c r="F100" s="49"/>
      <c r="G100" s="49"/>
      <c r="H100" s="49"/>
      <c r="I100" s="49"/>
      <c r="J100" s="51"/>
      <c r="L100" s="12"/>
      <c r="M100" s="12"/>
      <c r="N100" s="12"/>
      <c r="O100" s="44"/>
      <c r="P100" s="44"/>
      <c r="Q100" s="44"/>
      <c r="R100" s="44"/>
      <c r="S100" s="44"/>
      <c r="T100" s="44"/>
      <c r="U100" s="44"/>
      <c r="V100" s="44"/>
      <c r="W100" s="44"/>
      <c r="X100" s="44"/>
    </row>
    <row r="101" spans="1:24" ht="13.8" x14ac:dyDescent="0.25">
      <c r="A101" s="95" t="s">
        <v>28</v>
      </c>
      <c r="B101" s="98" t="s">
        <v>29</v>
      </c>
      <c r="C101" s="13" t="s">
        <v>15</v>
      </c>
      <c r="D101" s="27">
        <f t="shared" si="8"/>
        <v>7480.5940000000001</v>
      </c>
      <c r="E101" s="32">
        <f>E102+E103+E104+E105+E106+E107+E108</f>
        <v>5644.45</v>
      </c>
      <c r="F101" s="32">
        <f>F102+F103+F104+F105+F106+F107+F108</f>
        <v>1156.0899999999999</v>
      </c>
      <c r="G101" s="32">
        <f>G102+G103+G104+G105+G106+G107+G108</f>
        <v>0</v>
      </c>
      <c r="H101" s="32">
        <f>H102+H103+H104+H105+H106+H107+H108</f>
        <v>0</v>
      </c>
      <c r="I101" s="32">
        <f>I102+I103+I104+I105+I106+I107+I108</f>
        <v>680.05400000000009</v>
      </c>
      <c r="J101" s="78" t="s">
        <v>13</v>
      </c>
      <c r="M101" s="15"/>
      <c r="O101" s="6"/>
      <c r="P101" s="6"/>
      <c r="Q101" s="6"/>
      <c r="R101" s="6"/>
      <c r="S101" s="6"/>
      <c r="T101" s="6"/>
      <c r="U101" s="6"/>
      <c r="V101" s="6"/>
      <c r="W101" s="6"/>
      <c r="X101" s="6"/>
    </row>
    <row r="102" spans="1:24" ht="15" customHeight="1" x14ac:dyDescent="0.25">
      <c r="A102" s="96"/>
      <c r="B102" s="99"/>
      <c r="C102" s="13">
        <v>2017</v>
      </c>
      <c r="D102" s="29">
        <f t="shared" si="8"/>
        <v>0</v>
      </c>
      <c r="E102" s="33">
        <v>0</v>
      </c>
      <c r="F102" s="33">
        <v>0</v>
      </c>
      <c r="G102" s="33"/>
      <c r="H102" s="33"/>
      <c r="I102" s="29">
        <f t="shared" ref="I102:I110" si="14">(E102+F102)*0.1</f>
        <v>0</v>
      </c>
      <c r="J102" s="79"/>
      <c r="L102" s="15"/>
      <c r="M102" s="15"/>
      <c r="O102" s="6"/>
      <c r="P102" s="6"/>
      <c r="Q102" s="6"/>
      <c r="R102" s="6"/>
      <c r="S102" s="6"/>
      <c r="T102" s="6"/>
      <c r="U102" s="6"/>
      <c r="V102" s="6"/>
      <c r="W102" s="6"/>
      <c r="X102" s="6"/>
    </row>
    <row r="103" spans="1:24" ht="13.95" customHeight="1" x14ac:dyDescent="0.25">
      <c r="A103" s="96"/>
      <c r="B103" s="99"/>
      <c r="C103" s="13">
        <v>2018</v>
      </c>
      <c r="D103" s="29">
        <f t="shared" si="8"/>
        <v>0</v>
      </c>
      <c r="E103" s="33">
        <v>0</v>
      </c>
      <c r="F103" s="33">
        <v>0</v>
      </c>
      <c r="G103" s="33"/>
      <c r="H103" s="33"/>
      <c r="I103" s="29">
        <f t="shared" si="14"/>
        <v>0</v>
      </c>
      <c r="J103" s="79"/>
      <c r="L103" s="15"/>
      <c r="M103" s="15"/>
      <c r="N103" s="5"/>
      <c r="O103" s="6"/>
      <c r="P103" s="6"/>
      <c r="Q103" s="6"/>
      <c r="R103" s="6"/>
      <c r="S103" s="6"/>
      <c r="T103" s="6"/>
      <c r="U103" s="6"/>
      <c r="V103" s="6"/>
      <c r="W103" s="6"/>
      <c r="X103" s="6"/>
    </row>
    <row r="104" spans="1:24" ht="13.2" customHeight="1" x14ac:dyDescent="0.25">
      <c r="A104" s="96"/>
      <c r="B104" s="99"/>
      <c r="C104" s="13">
        <v>2019</v>
      </c>
      <c r="D104" s="29">
        <f t="shared" si="8"/>
        <v>0</v>
      </c>
      <c r="E104" s="33">
        <v>0</v>
      </c>
      <c r="F104" s="33">
        <v>0</v>
      </c>
      <c r="G104" s="33"/>
      <c r="H104" s="33"/>
      <c r="I104" s="29">
        <f t="shared" si="14"/>
        <v>0</v>
      </c>
      <c r="J104" s="79"/>
      <c r="L104" s="15"/>
      <c r="M104" s="15"/>
      <c r="N104" s="5"/>
      <c r="O104" s="6"/>
      <c r="P104" s="6"/>
      <c r="Q104" s="6"/>
      <c r="R104" s="6"/>
      <c r="S104" s="6"/>
      <c r="T104" s="6"/>
      <c r="U104" s="6"/>
      <c r="V104" s="6"/>
      <c r="W104" s="6"/>
      <c r="X104" s="6"/>
    </row>
    <row r="105" spans="1:24" ht="13.2" customHeight="1" x14ac:dyDescent="0.25">
      <c r="A105" s="96"/>
      <c r="B105" s="99"/>
      <c r="C105" s="13">
        <v>2020</v>
      </c>
      <c r="D105" s="29">
        <f t="shared" si="8"/>
        <v>0</v>
      </c>
      <c r="E105" s="33">
        <v>0</v>
      </c>
      <c r="F105" s="33">
        <v>0</v>
      </c>
      <c r="G105" s="33"/>
      <c r="H105" s="33"/>
      <c r="I105" s="29">
        <f t="shared" si="14"/>
        <v>0</v>
      </c>
      <c r="J105" s="79"/>
      <c r="L105" s="15"/>
      <c r="M105" s="15"/>
      <c r="N105" s="5"/>
      <c r="O105" s="6"/>
      <c r="P105" s="6"/>
      <c r="Q105" s="6"/>
      <c r="R105" s="6"/>
      <c r="S105" s="6"/>
      <c r="T105" s="6"/>
      <c r="U105" s="6"/>
      <c r="V105" s="6"/>
      <c r="W105" s="6"/>
      <c r="X105" s="6"/>
    </row>
    <row r="106" spans="1:24" ht="13.2" customHeight="1" x14ac:dyDescent="0.25">
      <c r="A106" s="96"/>
      <c r="B106" s="99"/>
      <c r="C106" s="13">
        <v>2021</v>
      </c>
      <c r="D106" s="29">
        <f t="shared" si="8"/>
        <v>7480.5940000000001</v>
      </c>
      <c r="E106" s="66">
        <v>5644.45</v>
      </c>
      <c r="F106" s="66">
        <v>1156.0899999999999</v>
      </c>
      <c r="G106" s="29"/>
      <c r="H106" s="29"/>
      <c r="I106" s="29">
        <f t="shared" si="14"/>
        <v>680.05400000000009</v>
      </c>
      <c r="J106" s="79"/>
      <c r="L106" s="15"/>
      <c r="M106" s="15"/>
      <c r="N106" s="5"/>
      <c r="O106" s="22"/>
      <c r="P106" s="22"/>
      <c r="Q106" s="22"/>
      <c r="R106" s="22"/>
      <c r="S106" s="22"/>
      <c r="T106" s="22"/>
      <c r="U106" s="22"/>
      <c r="V106" s="22"/>
      <c r="W106" s="22"/>
      <c r="X106" s="22"/>
    </row>
    <row r="107" spans="1:24" ht="13.2" customHeight="1" x14ac:dyDescent="0.25">
      <c r="A107" s="96"/>
      <c r="B107" s="99"/>
      <c r="C107" s="13">
        <v>2022</v>
      </c>
      <c r="D107" s="29">
        <f t="shared" si="8"/>
        <v>0</v>
      </c>
      <c r="E107" s="33">
        <v>0</v>
      </c>
      <c r="F107" s="33">
        <v>0</v>
      </c>
      <c r="G107" s="29"/>
      <c r="H107" s="29"/>
      <c r="I107" s="29">
        <f t="shared" si="14"/>
        <v>0</v>
      </c>
      <c r="J107" s="79"/>
      <c r="L107" s="15"/>
      <c r="M107" s="15"/>
      <c r="N107" s="5"/>
      <c r="O107" s="6"/>
      <c r="P107" s="6"/>
      <c r="Q107" s="6"/>
      <c r="R107" s="6"/>
      <c r="S107" s="6"/>
      <c r="T107" s="6"/>
      <c r="U107" s="6"/>
      <c r="V107" s="6"/>
      <c r="W107" s="6"/>
      <c r="X107" s="6"/>
    </row>
    <row r="108" spans="1:24" ht="13.8" x14ac:dyDescent="0.25">
      <c r="A108" s="96"/>
      <c r="B108" s="99"/>
      <c r="C108" s="69">
        <v>2023</v>
      </c>
      <c r="D108" s="67">
        <f t="shared" si="8"/>
        <v>0</v>
      </c>
      <c r="E108" s="68">
        <v>0</v>
      </c>
      <c r="F108" s="68">
        <v>0</v>
      </c>
      <c r="G108" s="67"/>
      <c r="H108" s="67"/>
      <c r="I108" s="67">
        <f t="shared" si="14"/>
        <v>0</v>
      </c>
      <c r="J108" s="79"/>
      <c r="L108" s="15"/>
      <c r="M108" s="15"/>
      <c r="N108" s="5"/>
      <c r="O108" s="6"/>
      <c r="P108" s="6"/>
      <c r="Q108" s="6"/>
      <c r="R108" s="6"/>
      <c r="S108" s="6"/>
      <c r="T108" s="6"/>
      <c r="U108" s="6"/>
      <c r="V108" s="6"/>
      <c r="W108" s="6"/>
      <c r="X108" s="6"/>
    </row>
    <row r="109" spans="1:24" ht="13.8" x14ac:dyDescent="0.25">
      <c r="A109" s="96"/>
      <c r="B109" s="99"/>
      <c r="C109" s="69">
        <v>2024</v>
      </c>
      <c r="D109" s="67">
        <f t="shared" si="8"/>
        <v>0</v>
      </c>
      <c r="E109" s="68">
        <v>0</v>
      </c>
      <c r="F109" s="68">
        <v>0</v>
      </c>
      <c r="G109" s="67"/>
      <c r="H109" s="67"/>
      <c r="I109" s="67">
        <f t="shared" si="14"/>
        <v>0</v>
      </c>
      <c r="J109" s="79"/>
      <c r="L109" s="15"/>
      <c r="M109" s="15"/>
      <c r="N109" s="5"/>
      <c r="O109" s="6"/>
      <c r="P109" s="6"/>
      <c r="Q109" s="6"/>
      <c r="R109" s="6"/>
      <c r="S109" s="6"/>
      <c r="T109" s="6"/>
      <c r="U109" s="6"/>
      <c r="V109" s="6"/>
      <c r="W109" s="6"/>
      <c r="X109" s="6"/>
    </row>
    <row r="110" spans="1:24" ht="13.8" x14ac:dyDescent="0.25">
      <c r="A110" s="96"/>
      <c r="B110" s="99"/>
      <c r="C110" s="13">
        <v>2025</v>
      </c>
      <c r="D110" s="29">
        <v>0</v>
      </c>
      <c r="E110" s="33">
        <v>0</v>
      </c>
      <c r="F110" s="33">
        <v>0</v>
      </c>
      <c r="G110" s="29"/>
      <c r="H110" s="29"/>
      <c r="I110" s="29">
        <f t="shared" si="14"/>
        <v>0</v>
      </c>
      <c r="J110" s="79"/>
      <c r="L110" s="15"/>
      <c r="M110" s="15"/>
      <c r="N110" s="5"/>
      <c r="O110" s="6"/>
      <c r="P110" s="6"/>
      <c r="Q110" s="6"/>
      <c r="R110" s="6"/>
      <c r="S110" s="6"/>
      <c r="T110" s="6"/>
      <c r="U110" s="6"/>
      <c r="V110" s="6"/>
      <c r="W110" s="6"/>
      <c r="X110" s="6"/>
    </row>
    <row r="111" spans="1:24" ht="13.8" x14ac:dyDescent="0.25">
      <c r="A111" s="96"/>
      <c r="B111" s="99"/>
      <c r="C111" s="13">
        <v>2026</v>
      </c>
      <c r="D111" s="29">
        <v>0</v>
      </c>
      <c r="E111" s="33">
        <v>0</v>
      </c>
      <c r="F111" s="33">
        <v>0</v>
      </c>
      <c r="G111" s="29"/>
      <c r="H111" s="29"/>
      <c r="I111" s="29">
        <f t="shared" ref="I111:I112" si="15">(E111+F111)*0.1</f>
        <v>0</v>
      </c>
      <c r="J111" s="79"/>
      <c r="L111" s="15"/>
      <c r="M111" s="15"/>
      <c r="N111" s="5"/>
      <c r="O111" s="6"/>
      <c r="P111" s="6"/>
      <c r="Q111" s="6"/>
      <c r="R111" s="6"/>
      <c r="S111" s="6"/>
      <c r="T111" s="6"/>
      <c r="U111" s="6"/>
      <c r="V111" s="6"/>
      <c r="W111" s="6"/>
      <c r="X111" s="6"/>
    </row>
    <row r="112" spans="1:24" ht="13.8" x14ac:dyDescent="0.25">
      <c r="A112" s="96"/>
      <c r="B112" s="99"/>
      <c r="C112" s="13">
        <v>2027</v>
      </c>
      <c r="D112" s="29">
        <v>0</v>
      </c>
      <c r="E112" s="33">
        <v>0</v>
      </c>
      <c r="F112" s="33">
        <v>0</v>
      </c>
      <c r="G112" s="29"/>
      <c r="H112" s="29"/>
      <c r="I112" s="29">
        <f t="shared" si="15"/>
        <v>0</v>
      </c>
      <c r="J112" s="79"/>
      <c r="L112" s="15"/>
      <c r="M112" s="15"/>
      <c r="N112" s="5"/>
      <c r="O112" s="6"/>
      <c r="P112" s="6"/>
      <c r="Q112" s="6"/>
      <c r="R112" s="6"/>
      <c r="S112" s="6"/>
      <c r="T112" s="6"/>
      <c r="U112" s="6"/>
      <c r="V112" s="6"/>
      <c r="W112" s="6"/>
      <c r="X112" s="6"/>
    </row>
    <row r="113" spans="1:24" ht="13.8" x14ac:dyDescent="0.25">
      <c r="A113" s="97"/>
      <c r="B113" s="100"/>
      <c r="C113" s="13"/>
      <c r="D113" s="29"/>
      <c r="E113" s="33"/>
      <c r="F113" s="33"/>
      <c r="G113" s="29"/>
      <c r="H113" s="29"/>
      <c r="I113" s="29"/>
      <c r="J113" s="80"/>
      <c r="L113" s="15"/>
      <c r="M113" s="15"/>
      <c r="N113" s="5"/>
      <c r="O113" s="6"/>
      <c r="P113" s="6"/>
      <c r="Q113" s="6"/>
      <c r="R113" s="6"/>
      <c r="S113" s="6"/>
      <c r="T113" s="6"/>
      <c r="U113" s="6"/>
      <c r="V113" s="6"/>
      <c r="W113" s="6"/>
      <c r="X113" s="6"/>
    </row>
    <row r="114" spans="1:24" s="45" customFormat="1" ht="10.199999999999999" x14ac:dyDescent="0.2">
      <c r="A114" s="54"/>
      <c r="B114" s="48"/>
      <c r="C114" s="10"/>
      <c r="D114" s="49"/>
      <c r="E114" s="49"/>
      <c r="F114" s="49"/>
      <c r="G114" s="49"/>
      <c r="H114" s="49"/>
      <c r="I114" s="49"/>
      <c r="J114" s="51"/>
      <c r="L114" s="56"/>
      <c r="M114" s="56"/>
      <c r="N114" s="12"/>
      <c r="O114" s="44"/>
      <c r="P114" s="44"/>
      <c r="Q114" s="44"/>
      <c r="R114" s="44"/>
      <c r="S114" s="44"/>
      <c r="T114" s="44"/>
      <c r="U114" s="44"/>
      <c r="V114" s="44"/>
      <c r="W114" s="44"/>
      <c r="X114" s="44"/>
    </row>
    <row r="115" spans="1:24" ht="13.8" x14ac:dyDescent="0.25">
      <c r="A115" s="95" t="s">
        <v>30</v>
      </c>
      <c r="B115" s="103" t="s">
        <v>31</v>
      </c>
      <c r="C115" s="13" t="s">
        <v>16</v>
      </c>
      <c r="D115" s="27">
        <f t="shared" ref="D115:I115" si="16">D116+D117+D118+D119+D120+D121+D122+D123+D127</f>
        <v>76256.125</v>
      </c>
      <c r="E115" s="27">
        <f t="shared" si="16"/>
        <v>59815.880000000005</v>
      </c>
      <c r="F115" s="27">
        <f t="shared" si="16"/>
        <v>9507.869999999999</v>
      </c>
      <c r="G115" s="27">
        <f t="shared" si="16"/>
        <v>0</v>
      </c>
      <c r="H115" s="27">
        <f t="shared" si="16"/>
        <v>0</v>
      </c>
      <c r="I115" s="27">
        <f t="shared" si="16"/>
        <v>6932.375</v>
      </c>
      <c r="J115" s="78" t="s">
        <v>13</v>
      </c>
      <c r="M115" s="20"/>
      <c r="O115" s="6"/>
      <c r="P115" s="6"/>
      <c r="Q115" s="6"/>
      <c r="R115" s="6"/>
      <c r="S115" s="6"/>
      <c r="T115" s="6"/>
      <c r="U115" s="6"/>
      <c r="V115" s="6"/>
      <c r="W115" s="6"/>
      <c r="X115" s="6"/>
    </row>
    <row r="116" spans="1:24" ht="13.8" x14ac:dyDescent="0.25">
      <c r="A116" s="96"/>
      <c r="B116" s="104"/>
      <c r="C116" s="13">
        <v>2017</v>
      </c>
      <c r="D116" s="29">
        <f t="shared" ref="D116:D123" si="17">E116+F116+G116+H116+I116</f>
        <v>4569.5320000000002</v>
      </c>
      <c r="E116" s="29">
        <f t="shared" ref="E116:F124" si="18">E88+E102</f>
        <v>3305</v>
      </c>
      <c r="F116" s="29">
        <f t="shared" si="18"/>
        <v>849.12</v>
      </c>
      <c r="G116" s="29"/>
      <c r="H116" s="29"/>
      <c r="I116" s="29">
        <f t="shared" ref="I116:I126" si="19">I88+I102</f>
        <v>415.41200000000003</v>
      </c>
      <c r="J116" s="79"/>
      <c r="L116" s="20"/>
      <c r="M116" s="20"/>
      <c r="O116" s="6"/>
      <c r="P116" s="6"/>
      <c r="Q116" s="6"/>
      <c r="R116" s="6"/>
      <c r="S116" s="6"/>
      <c r="T116" s="6"/>
      <c r="U116" s="6"/>
      <c r="V116" s="6"/>
      <c r="W116" s="6"/>
      <c r="X116" s="6"/>
    </row>
    <row r="117" spans="1:24" ht="13.2" customHeight="1" x14ac:dyDescent="0.25">
      <c r="A117" s="96"/>
      <c r="B117" s="104"/>
      <c r="C117" s="13">
        <v>2018</v>
      </c>
      <c r="D117" s="29">
        <f t="shared" si="17"/>
        <v>9857.5399999999991</v>
      </c>
      <c r="E117" s="29">
        <f t="shared" si="18"/>
        <v>7075.03</v>
      </c>
      <c r="F117" s="29">
        <f t="shared" si="18"/>
        <v>1886.37</v>
      </c>
      <c r="G117" s="29"/>
      <c r="H117" s="29"/>
      <c r="I117" s="29">
        <f t="shared" si="19"/>
        <v>896.14</v>
      </c>
      <c r="J117" s="79"/>
      <c r="L117" s="20"/>
      <c r="M117" s="20"/>
      <c r="N117" s="5"/>
      <c r="O117" s="6"/>
      <c r="P117" s="6"/>
      <c r="Q117" s="6"/>
      <c r="R117" s="6"/>
      <c r="S117" s="6"/>
      <c r="T117" s="6"/>
      <c r="U117" s="6"/>
      <c r="V117" s="6"/>
      <c r="W117" s="6"/>
      <c r="X117" s="6"/>
    </row>
    <row r="118" spans="1:24" ht="13.2" customHeight="1" x14ac:dyDescent="0.25">
      <c r="A118" s="96"/>
      <c r="B118" s="104"/>
      <c r="C118" s="13">
        <v>2019</v>
      </c>
      <c r="D118" s="29">
        <f t="shared" si="17"/>
        <v>15848.458999999999</v>
      </c>
      <c r="E118" s="29">
        <f t="shared" si="18"/>
        <v>12361.4</v>
      </c>
      <c r="F118" s="29">
        <f t="shared" si="18"/>
        <v>2046.29</v>
      </c>
      <c r="G118" s="29"/>
      <c r="H118" s="29"/>
      <c r="I118" s="29">
        <f t="shared" si="19"/>
        <v>1440.769</v>
      </c>
      <c r="J118" s="79"/>
      <c r="L118" s="20"/>
      <c r="M118" s="20"/>
      <c r="N118" s="5"/>
      <c r="O118" s="6"/>
      <c r="P118" s="6"/>
      <c r="Q118" s="6"/>
      <c r="R118" s="6"/>
      <c r="S118" s="6"/>
      <c r="T118" s="6"/>
      <c r="U118" s="6"/>
      <c r="V118" s="6"/>
      <c r="W118" s="6"/>
      <c r="X118" s="6"/>
    </row>
    <row r="119" spans="1:24" ht="13.2" customHeight="1" x14ac:dyDescent="0.25">
      <c r="A119" s="96"/>
      <c r="B119" s="104"/>
      <c r="C119" s="13">
        <v>2020</v>
      </c>
      <c r="D119" s="29">
        <f t="shared" si="17"/>
        <v>19800</v>
      </c>
      <c r="E119" s="29">
        <f t="shared" si="18"/>
        <v>14940</v>
      </c>
      <c r="F119" s="29">
        <f t="shared" si="18"/>
        <v>3060</v>
      </c>
      <c r="G119" s="29"/>
      <c r="H119" s="29"/>
      <c r="I119" s="29">
        <f t="shared" si="19"/>
        <v>1800</v>
      </c>
      <c r="J119" s="79"/>
      <c r="L119" s="20"/>
      <c r="M119" s="20"/>
      <c r="N119" s="5"/>
      <c r="O119" s="6"/>
      <c r="P119" s="6"/>
      <c r="Q119" s="6"/>
      <c r="R119" s="6"/>
      <c r="S119" s="6"/>
      <c r="T119" s="6"/>
      <c r="U119" s="6"/>
      <c r="V119" s="6"/>
      <c r="W119" s="6"/>
      <c r="X119" s="6"/>
    </row>
    <row r="120" spans="1:24" ht="13.2" customHeight="1" x14ac:dyDescent="0.25">
      <c r="A120" s="96"/>
      <c r="B120" s="104"/>
      <c r="C120" s="13">
        <v>2021</v>
      </c>
      <c r="D120" s="29">
        <f t="shared" si="17"/>
        <v>10780.594000000001</v>
      </c>
      <c r="E120" s="29">
        <f t="shared" si="18"/>
        <v>8554.4500000000007</v>
      </c>
      <c r="F120" s="29">
        <f t="shared" si="18"/>
        <v>1246.0899999999999</v>
      </c>
      <c r="G120" s="29"/>
      <c r="H120" s="29"/>
      <c r="I120" s="29">
        <f t="shared" si="19"/>
        <v>980.05400000000009</v>
      </c>
      <c r="J120" s="79"/>
      <c r="L120" s="20"/>
      <c r="M120" s="20"/>
      <c r="N120" s="5"/>
      <c r="O120" s="6"/>
      <c r="P120" s="6"/>
      <c r="Q120" s="6"/>
      <c r="R120" s="6"/>
      <c r="S120" s="6"/>
      <c r="T120" s="6"/>
      <c r="U120" s="6"/>
      <c r="V120" s="6"/>
      <c r="W120" s="6"/>
      <c r="X120" s="6"/>
    </row>
    <row r="121" spans="1:24" ht="13.2" customHeight="1" x14ac:dyDescent="0.25">
      <c r="A121" s="96"/>
      <c r="B121" s="104"/>
      <c r="C121" s="13">
        <v>2022</v>
      </c>
      <c r="D121" s="29">
        <f t="shared" si="17"/>
        <v>4400</v>
      </c>
      <c r="E121" s="29">
        <f t="shared" si="18"/>
        <v>3880</v>
      </c>
      <c r="F121" s="29">
        <f t="shared" si="18"/>
        <v>120</v>
      </c>
      <c r="G121" s="29"/>
      <c r="H121" s="29"/>
      <c r="I121" s="29">
        <f t="shared" si="19"/>
        <v>400</v>
      </c>
      <c r="J121" s="79"/>
      <c r="L121" s="20"/>
      <c r="M121" s="20"/>
      <c r="N121" s="5"/>
      <c r="O121" s="6"/>
      <c r="P121" s="6"/>
      <c r="Q121" s="6"/>
      <c r="R121" s="6"/>
      <c r="S121" s="6"/>
      <c r="T121" s="6"/>
      <c r="U121" s="6"/>
      <c r="V121" s="6"/>
      <c r="W121" s="6"/>
      <c r="X121" s="6"/>
    </row>
    <row r="122" spans="1:24" ht="13.2" customHeight="1" x14ac:dyDescent="0.25">
      <c r="A122" s="96"/>
      <c r="B122" s="104"/>
      <c r="C122" s="69">
        <v>2023</v>
      </c>
      <c r="D122" s="67">
        <f>E122+F122+G122+H122+I122</f>
        <v>11000</v>
      </c>
      <c r="E122" s="67">
        <f t="shared" si="18"/>
        <v>9700</v>
      </c>
      <c r="F122" s="67">
        <f t="shared" si="18"/>
        <v>300</v>
      </c>
      <c r="G122" s="67"/>
      <c r="H122" s="67"/>
      <c r="I122" s="67">
        <f t="shared" si="19"/>
        <v>1000</v>
      </c>
      <c r="J122" s="79"/>
      <c r="L122" s="20"/>
      <c r="M122" s="20"/>
      <c r="N122" s="5"/>
      <c r="O122" s="6"/>
      <c r="P122" s="6"/>
      <c r="Q122" s="6"/>
      <c r="R122" s="6"/>
      <c r="S122" s="6"/>
      <c r="T122" s="6"/>
      <c r="U122" s="6"/>
      <c r="V122" s="6"/>
      <c r="W122" s="6"/>
      <c r="X122" s="6"/>
    </row>
    <row r="123" spans="1:24" ht="13.2" customHeight="1" x14ac:dyDescent="0.25">
      <c r="A123" s="96"/>
      <c r="B123" s="104"/>
      <c r="C123" s="69">
        <v>2024</v>
      </c>
      <c r="D123" s="67">
        <f t="shared" si="17"/>
        <v>0</v>
      </c>
      <c r="E123" s="67">
        <f t="shared" si="18"/>
        <v>0</v>
      </c>
      <c r="F123" s="67">
        <f t="shared" si="18"/>
        <v>0</v>
      </c>
      <c r="G123" s="67"/>
      <c r="H123" s="67"/>
      <c r="I123" s="67">
        <f t="shared" si="19"/>
        <v>0</v>
      </c>
      <c r="J123" s="79"/>
      <c r="L123" s="20"/>
      <c r="M123" s="20"/>
      <c r="N123" s="5"/>
      <c r="O123" s="6"/>
      <c r="P123" s="6"/>
      <c r="Q123" s="6"/>
      <c r="R123" s="6"/>
      <c r="S123" s="6"/>
      <c r="T123" s="6"/>
      <c r="U123" s="6"/>
      <c r="V123" s="6"/>
      <c r="W123" s="6"/>
      <c r="X123" s="6"/>
    </row>
    <row r="124" spans="1:24" ht="13.2" customHeight="1" x14ac:dyDescent="0.25">
      <c r="A124" s="96"/>
      <c r="B124" s="104"/>
      <c r="C124" s="13">
        <v>2025</v>
      </c>
      <c r="D124" s="29">
        <f t="shared" ref="D124" si="20">E124+F124+G124+H124+I124</f>
        <v>25300</v>
      </c>
      <c r="E124" s="29">
        <f t="shared" si="18"/>
        <v>19790</v>
      </c>
      <c r="F124" s="29">
        <f t="shared" si="18"/>
        <v>3210</v>
      </c>
      <c r="G124" s="29"/>
      <c r="H124" s="29"/>
      <c r="I124" s="29">
        <f t="shared" si="19"/>
        <v>2300</v>
      </c>
      <c r="J124" s="79"/>
      <c r="L124" s="20"/>
      <c r="M124" s="20"/>
      <c r="N124" s="5"/>
      <c r="O124" s="6"/>
      <c r="P124" s="6"/>
      <c r="Q124" s="6"/>
      <c r="R124" s="6"/>
      <c r="S124" s="6"/>
      <c r="T124" s="6"/>
      <c r="U124" s="6"/>
      <c r="V124" s="6"/>
      <c r="W124" s="6"/>
      <c r="X124" s="6"/>
    </row>
    <row r="125" spans="1:24" ht="13.2" customHeight="1" x14ac:dyDescent="0.25">
      <c r="A125" s="96"/>
      <c r="B125" s="104"/>
      <c r="C125" s="13">
        <v>2026</v>
      </c>
      <c r="D125" s="29">
        <f t="shared" ref="D125:D126" si="21">E125+F125+G125+H125+I125</f>
        <v>25300</v>
      </c>
      <c r="E125" s="29">
        <f t="shared" ref="E125:F125" si="22">E97+E111</f>
        <v>19790</v>
      </c>
      <c r="F125" s="29">
        <f t="shared" si="22"/>
        <v>3210</v>
      </c>
      <c r="G125" s="29"/>
      <c r="H125" s="29"/>
      <c r="I125" s="29">
        <f t="shared" si="19"/>
        <v>2300</v>
      </c>
      <c r="J125" s="79"/>
      <c r="L125" s="20"/>
      <c r="M125" s="20"/>
      <c r="N125" s="5"/>
      <c r="O125" s="6"/>
      <c r="P125" s="6"/>
      <c r="Q125" s="6"/>
      <c r="R125" s="6"/>
      <c r="S125" s="6"/>
      <c r="T125" s="6"/>
      <c r="U125" s="6"/>
      <c r="V125" s="6"/>
      <c r="W125" s="6"/>
      <c r="X125" s="6"/>
    </row>
    <row r="126" spans="1:24" ht="13.2" customHeight="1" x14ac:dyDescent="0.25">
      <c r="A126" s="96"/>
      <c r="B126" s="104"/>
      <c r="C126" s="13">
        <v>2027</v>
      </c>
      <c r="D126" s="29">
        <f t="shared" si="21"/>
        <v>25300</v>
      </c>
      <c r="E126" s="29">
        <f t="shared" ref="E126:F126" si="23">E98+E112</f>
        <v>19790</v>
      </c>
      <c r="F126" s="29">
        <f t="shared" si="23"/>
        <v>3210</v>
      </c>
      <c r="G126" s="29"/>
      <c r="H126" s="29"/>
      <c r="I126" s="29">
        <f t="shared" si="19"/>
        <v>2300</v>
      </c>
      <c r="J126" s="79"/>
      <c r="L126" s="20"/>
      <c r="M126" s="20"/>
      <c r="N126" s="5"/>
      <c r="O126" s="6"/>
      <c r="P126" s="6"/>
      <c r="Q126" s="6"/>
      <c r="R126" s="6"/>
      <c r="S126" s="6"/>
      <c r="T126" s="6"/>
      <c r="U126" s="6"/>
      <c r="V126" s="6"/>
      <c r="W126" s="6"/>
      <c r="X126" s="6"/>
    </row>
    <row r="127" spans="1:24" ht="13.2" customHeight="1" x14ac:dyDescent="0.25">
      <c r="A127" s="97"/>
      <c r="B127" s="105"/>
      <c r="C127" s="13"/>
      <c r="D127" s="29"/>
      <c r="E127" s="29"/>
      <c r="F127" s="29"/>
      <c r="G127" s="29"/>
      <c r="H127" s="29"/>
      <c r="I127" s="29"/>
      <c r="J127" s="80"/>
      <c r="L127" s="20"/>
      <c r="M127" s="20"/>
      <c r="N127" s="5"/>
      <c r="O127" s="6"/>
      <c r="P127" s="6"/>
      <c r="Q127" s="6"/>
      <c r="R127" s="6"/>
      <c r="S127" s="6"/>
      <c r="T127" s="6"/>
      <c r="U127" s="6"/>
      <c r="V127" s="6"/>
      <c r="W127" s="6"/>
      <c r="X127" s="6"/>
    </row>
    <row r="128" spans="1:24" ht="15" customHeight="1" x14ac:dyDescent="0.25">
      <c r="A128" s="34" t="s">
        <v>32</v>
      </c>
      <c r="B128" s="101" t="s">
        <v>33</v>
      </c>
      <c r="C128" s="102"/>
      <c r="D128" s="102"/>
      <c r="E128" s="102"/>
      <c r="F128" s="102"/>
      <c r="G128" s="102"/>
      <c r="H128" s="102"/>
      <c r="I128" s="102"/>
      <c r="J128" s="102"/>
      <c r="L128" s="18"/>
      <c r="M128" s="18"/>
      <c r="N128" s="18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 spans="1:24" ht="15" customHeight="1" x14ac:dyDescent="0.25">
      <c r="A129" s="109" t="s">
        <v>34</v>
      </c>
      <c r="B129" s="112" t="s">
        <v>35</v>
      </c>
      <c r="C129" s="19" t="s">
        <v>16</v>
      </c>
      <c r="D129" s="27">
        <f t="shared" ref="D129:I129" si="24">D130+D131+D132+D133+D134+D135+D136+D137+D141</f>
        <v>1237573.05</v>
      </c>
      <c r="E129" s="27">
        <f t="shared" si="24"/>
        <v>28126.09</v>
      </c>
      <c r="F129" s="27">
        <f t="shared" si="24"/>
        <v>626896.96000000008</v>
      </c>
      <c r="G129" s="27">
        <f t="shared" si="24"/>
        <v>0</v>
      </c>
      <c r="H129" s="27">
        <f t="shared" si="24"/>
        <v>0</v>
      </c>
      <c r="I129" s="27">
        <f t="shared" si="24"/>
        <v>582550</v>
      </c>
      <c r="J129" s="78" t="s">
        <v>13</v>
      </c>
      <c r="L129" s="18"/>
      <c r="M129" s="18"/>
      <c r="N129" s="18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spans="1:24" ht="15" customHeight="1" x14ac:dyDescent="0.25">
      <c r="A130" s="110"/>
      <c r="B130" s="113"/>
      <c r="C130" s="35">
        <v>2017</v>
      </c>
      <c r="D130" s="29">
        <f t="shared" ref="D130:D137" si="25">E130+F130+G130+H130+I130</f>
        <v>116679.51000000001</v>
      </c>
      <c r="E130" s="29">
        <v>14885.49</v>
      </c>
      <c r="F130" s="29">
        <v>30238.02</v>
      </c>
      <c r="G130" s="29"/>
      <c r="H130" s="29"/>
      <c r="I130" s="29">
        <v>71556</v>
      </c>
      <c r="J130" s="79"/>
      <c r="L130" s="18"/>
      <c r="M130" s="18"/>
      <c r="N130" s="18"/>
      <c r="O130" s="6"/>
      <c r="P130" s="6"/>
      <c r="Q130" s="6"/>
      <c r="R130" s="6"/>
      <c r="S130" s="6"/>
      <c r="T130" s="6"/>
      <c r="U130" s="6"/>
      <c r="V130" s="6"/>
      <c r="W130" s="6"/>
      <c r="X130" s="6"/>
    </row>
    <row r="131" spans="1:24" ht="15" customHeight="1" x14ac:dyDescent="0.25">
      <c r="A131" s="110"/>
      <c r="B131" s="113"/>
      <c r="C131" s="35">
        <v>2018</v>
      </c>
      <c r="D131" s="29">
        <f t="shared" si="25"/>
        <v>144822.65</v>
      </c>
      <c r="E131" s="29">
        <v>7409.76</v>
      </c>
      <c r="F131" s="29">
        <v>65499.89</v>
      </c>
      <c r="G131" s="29"/>
      <c r="H131" s="29"/>
      <c r="I131" s="29">
        <v>71913</v>
      </c>
      <c r="J131" s="79"/>
      <c r="L131" s="18"/>
      <c r="M131" s="18"/>
      <c r="N131" s="18"/>
      <c r="O131" s="6"/>
      <c r="P131" s="6"/>
      <c r="Q131" s="6"/>
      <c r="R131" s="6"/>
      <c r="S131" s="6"/>
      <c r="T131" s="6"/>
      <c r="U131" s="6"/>
      <c r="V131" s="6"/>
      <c r="W131" s="6"/>
      <c r="X131" s="6"/>
    </row>
    <row r="132" spans="1:24" ht="15" customHeight="1" x14ac:dyDescent="0.25">
      <c r="A132" s="110"/>
      <c r="B132" s="113"/>
      <c r="C132" s="35">
        <v>2019</v>
      </c>
      <c r="D132" s="29">
        <f t="shared" si="25"/>
        <v>137368.83000000002</v>
      </c>
      <c r="E132" s="29">
        <v>3825.11</v>
      </c>
      <c r="F132" s="29">
        <v>61271.72</v>
      </c>
      <c r="G132" s="29"/>
      <c r="H132" s="29"/>
      <c r="I132" s="29">
        <v>72272</v>
      </c>
      <c r="J132" s="79"/>
      <c r="L132" s="18"/>
      <c r="M132" s="18"/>
      <c r="N132" s="18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spans="1:24" ht="15" customHeight="1" x14ac:dyDescent="0.25">
      <c r="A133" s="110"/>
      <c r="B133" s="113"/>
      <c r="C133" s="35">
        <v>2020</v>
      </c>
      <c r="D133" s="29">
        <f t="shared" si="25"/>
        <v>154661.66</v>
      </c>
      <c r="E133" s="29">
        <v>1704.39</v>
      </c>
      <c r="F133" s="29">
        <v>80324.27</v>
      </c>
      <c r="G133" s="29"/>
      <c r="H133" s="29"/>
      <c r="I133" s="29">
        <v>72633</v>
      </c>
      <c r="J133" s="79"/>
      <c r="L133" s="18"/>
      <c r="M133" s="18"/>
      <c r="N133" s="18"/>
      <c r="O133" s="6"/>
      <c r="P133" s="6"/>
      <c r="Q133" s="6"/>
      <c r="R133" s="6"/>
      <c r="S133" s="6"/>
      <c r="T133" s="6"/>
      <c r="U133" s="6"/>
      <c r="V133" s="6"/>
      <c r="W133" s="6"/>
      <c r="X133" s="6"/>
    </row>
    <row r="134" spans="1:24" ht="15" customHeight="1" x14ac:dyDescent="0.25">
      <c r="A134" s="110"/>
      <c r="B134" s="113"/>
      <c r="C134" s="35">
        <v>2021</v>
      </c>
      <c r="D134" s="29">
        <f t="shared" si="25"/>
        <v>211981.9</v>
      </c>
      <c r="E134" s="29">
        <v>199.54</v>
      </c>
      <c r="F134" s="29">
        <v>138786.35999999999</v>
      </c>
      <c r="G134" s="29"/>
      <c r="H134" s="29"/>
      <c r="I134" s="29">
        <v>72996</v>
      </c>
      <c r="J134" s="79"/>
      <c r="L134" s="18"/>
      <c r="M134" s="18"/>
      <c r="N134" s="18"/>
      <c r="O134" s="6"/>
      <c r="P134" s="6"/>
      <c r="Q134" s="6"/>
      <c r="R134" s="6"/>
      <c r="S134" s="6"/>
      <c r="T134" s="6"/>
      <c r="U134" s="6"/>
      <c r="V134" s="6"/>
      <c r="W134" s="6"/>
      <c r="X134" s="6"/>
    </row>
    <row r="135" spans="1:24" ht="15" customHeight="1" x14ac:dyDescent="0.25">
      <c r="A135" s="110"/>
      <c r="B135" s="113"/>
      <c r="C135" s="35">
        <v>2022</v>
      </c>
      <c r="D135" s="29">
        <f t="shared" si="25"/>
        <v>185137.3</v>
      </c>
      <c r="E135" s="29">
        <v>101.8</v>
      </c>
      <c r="F135" s="29">
        <v>111675.5</v>
      </c>
      <c r="G135" s="29"/>
      <c r="H135" s="29"/>
      <c r="I135" s="29">
        <v>73360</v>
      </c>
      <c r="J135" s="79"/>
      <c r="L135" s="18"/>
      <c r="M135" s="18"/>
      <c r="N135" s="18"/>
      <c r="O135" s="6"/>
      <c r="P135" s="6"/>
      <c r="Q135" s="6"/>
      <c r="R135" s="6"/>
      <c r="S135" s="6"/>
      <c r="T135" s="6"/>
      <c r="U135" s="6"/>
      <c r="V135" s="6"/>
      <c r="W135" s="6"/>
      <c r="X135" s="6"/>
    </row>
    <row r="136" spans="1:24" ht="15" customHeight="1" x14ac:dyDescent="0.25">
      <c r="A136" s="110"/>
      <c r="B136" s="113"/>
      <c r="C136" s="74">
        <v>2023</v>
      </c>
      <c r="D136" s="67">
        <f t="shared" si="25"/>
        <v>145604.4</v>
      </c>
      <c r="E136" s="67"/>
      <c r="F136" s="67">
        <v>71878.399999999994</v>
      </c>
      <c r="G136" s="67"/>
      <c r="H136" s="67"/>
      <c r="I136" s="67">
        <v>73726</v>
      </c>
      <c r="J136" s="79"/>
      <c r="L136" s="18"/>
      <c r="M136" s="18"/>
      <c r="N136" s="18"/>
      <c r="O136" s="6"/>
      <c r="P136" s="6"/>
      <c r="Q136" s="6"/>
      <c r="R136" s="6"/>
      <c r="S136" s="6"/>
      <c r="T136" s="6"/>
      <c r="U136" s="6"/>
      <c r="V136" s="6"/>
      <c r="W136" s="6"/>
      <c r="X136" s="6"/>
    </row>
    <row r="137" spans="1:24" ht="15" customHeight="1" x14ac:dyDescent="0.25">
      <c r="A137" s="110"/>
      <c r="B137" s="113"/>
      <c r="C137" s="74">
        <v>2024</v>
      </c>
      <c r="D137" s="67">
        <f t="shared" si="25"/>
        <v>141316.79999999999</v>
      </c>
      <c r="E137" s="67"/>
      <c r="F137" s="67">
        <v>67222.8</v>
      </c>
      <c r="G137" s="67"/>
      <c r="H137" s="67"/>
      <c r="I137" s="67">
        <v>74094</v>
      </c>
      <c r="J137" s="79"/>
      <c r="L137" s="18"/>
      <c r="M137" s="18"/>
      <c r="N137" s="18"/>
      <c r="O137" s="6"/>
      <c r="P137" s="6"/>
      <c r="Q137" s="6"/>
      <c r="R137" s="6"/>
      <c r="S137" s="6"/>
      <c r="T137" s="6"/>
      <c r="U137" s="6"/>
      <c r="V137" s="6"/>
      <c r="W137" s="6"/>
      <c r="X137" s="6"/>
    </row>
    <row r="138" spans="1:24" ht="15" customHeight="1" x14ac:dyDescent="0.25">
      <c r="A138" s="110"/>
      <c r="B138" s="113"/>
      <c r="C138" s="35">
        <v>2025</v>
      </c>
      <c r="D138" s="29">
        <f t="shared" ref="D138" si="26">E138+F138+G138+H138+I138</f>
        <v>186241.3</v>
      </c>
      <c r="E138" s="29">
        <v>101.8</v>
      </c>
      <c r="F138" s="29">
        <v>111675.5</v>
      </c>
      <c r="G138" s="29"/>
      <c r="H138" s="29"/>
      <c r="I138" s="29">
        <v>74464</v>
      </c>
      <c r="J138" s="79"/>
      <c r="L138" s="18"/>
      <c r="M138" s="18"/>
      <c r="N138" s="18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spans="1:24" ht="15" customHeight="1" x14ac:dyDescent="0.25">
      <c r="A139" s="110"/>
      <c r="B139" s="113"/>
      <c r="C139" s="35">
        <v>2026</v>
      </c>
      <c r="D139" s="29">
        <f t="shared" ref="D139:D140" si="27">E139+F139+G139+H139+I139</f>
        <v>186241.3</v>
      </c>
      <c r="E139" s="29">
        <v>101.8</v>
      </c>
      <c r="F139" s="29">
        <v>111675.5</v>
      </c>
      <c r="G139" s="29"/>
      <c r="H139" s="29"/>
      <c r="I139" s="29">
        <v>74464</v>
      </c>
      <c r="J139" s="79"/>
      <c r="L139" s="18"/>
      <c r="M139" s="18"/>
      <c r="N139" s="18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spans="1:24" ht="15" customHeight="1" x14ac:dyDescent="0.25">
      <c r="A140" s="110"/>
      <c r="B140" s="113"/>
      <c r="C140" s="35">
        <v>2027</v>
      </c>
      <c r="D140" s="29">
        <f t="shared" si="27"/>
        <v>186241.3</v>
      </c>
      <c r="E140" s="29">
        <v>101.8</v>
      </c>
      <c r="F140" s="29">
        <v>111675.5</v>
      </c>
      <c r="G140" s="29"/>
      <c r="H140" s="29"/>
      <c r="I140" s="29">
        <v>74464</v>
      </c>
      <c r="J140" s="79"/>
      <c r="L140" s="18"/>
      <c r="M140" s="18"/>
      <c r="N140" s="18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 ht="15" customHeight="1" x14ac:dyDescent="0.25">
      <c r="A141" s="111"/>
      <c r="B141" s="114"/>
      <c r="C141" s="35"/>
      <c r="D141" s="29"/>
      <c r="E141" s="29"/>
      <c r="F141" s="29"/>
      <c r="G141" s="29"/>
      <c r="H141" s="29"/>
      <c r="I141" s="29"/>
      <c r="J141" s="80"/>
      <c r="L141" s="18"/>
      <c r="M141" s="18"/>
      <c r="N141" s="18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 s="45" customFormat="1" ht="10.199999999999999" x14ac:dyDescent="0.2">
      <c r="A142" s="47"/>
      <c r="B142" s="58"/>
      <c r="C142" s="59"/>
      <c r="D142" s="49"/>
      <c r="E142" s="49"/>
      <c r="F142" s="49"/>
      <c r="G142" s="49"/>
      <c r="H142" s="49"/>
      <c r="I142" s="49"/>
      <c r="J142" s="60"/>
      <c r="L142" s="61"/>
      <c r="M142" s="61"/>
      <c r="N142" s="61"/>
      <c r="O142" s="44"/>
      <c r="P142" s="44"/>
      <c r="Q142" s="44"/>
      <c r="R142" s="44"/>
      <c r="S142" s="44"/>
      <c r="T142" s="44"/>
      <c r="U142" s="44"/>
      <c r="V142" s="44"/>
      <c r="W142" s="44"/>
      <c r="X142" s="44"/>
    </row>
    <row r="143" spans="1:24" s="45" customFormat="1" ht="15.75" customHeight="1" x14ac:dyDescent="0.2">
      <c r="A143" s="34" t="s">
        <v>36</v>
      </c>
      <c r="B143" s="101" t="s">
        <v>65</v>
      </c>
      <c r="C143" s="102"/>
      <c r="D143" s="102"/>
      <c r="E143" s="102"/>
      <c r="F143" s="102"/>
      <c r="G143" s="102"/>
      <c r="H143" s="102"/>
      <c r="I143" s="102"/>
      <c r="J143" s="102"/>
      <c r="L143" s="61"/>
      <c r="M143" s="61"/>
      <c r="N143" s="61"/>
      <c r="O143" s="44"/>
      <c r="P143" s="44"/>
      <c r="Q143" s="44"/>
      <c r="R143" s="44"/>
      <c r="S143" s="44"/>
      <c r="T143" s="44"/>
      <c r="U143" s="44"/>
      <c r="V143" s="44"/>
      <c r="W143" s="44"/>
      <c r="X143" s="44"/>
    </row>
    <row r="144" spans="1:24" s="45" customFormat="1" x14ac:dyDescent="0.2">
      <c r="A144" s="109" t="s">
        <v>37</v>
      </c>
      <c r="B144" s="115" t="s">
        <v>66</v>
      </c>
      <c r="C144" s="19" t="s">
        <v>16</v>
      </c>
      <c r="D144" s="27">
        <f t="shared" ref="D144:I144" si="28">D145+D146+D147+D148+D149+D150+D151+D152+D156</f>
        <v>4458.8</v>
      </c>
      <c r="E144" s="27">
        <f t="shared" si="28"/>
        <v>4075.94</v>
      </c>
      <c r="F144" s="27">
        <f t="shared" si="28"/>
        <v>126.06</v>
      </c>
      <c r="G144" s="27">
        <f t="shared" si="28"/>
        <v>0</v>
      </c>
      <c r="H144" s="27">
        <f t="shared" si="28"/>
        <v>0</v>
      </c>
      <c r="I144" s="27">
        <f t="shared" si="28"/>
        <v>256.8</v>
      </c>
      <c r="J144" s="78" t="s">
        <v>13</v>
      </c>
      <c r="L144" s="61"/>
      <c r="M144" s="61"/>
      <c r="N144" s="61"/>
      <c r="O144" s="44"/>
      <c r="P144" s="44"/>
      <c r="Q144" s="44"/>
      <c r="R144" s="44"/>
      <c r="S144" s="44"/>
      <c r="T144" s="44"/>
      <c r="U144" s="44"/>
      <c r="V144" s="44"/>
      <c r="W144" s="44"/>
      <c r="X144" s="44"/>
    </row>
    <row r="145" spans="1:24" s="45" customFormat="1" x14ac:dyDescent="0.2">
      <c r="A145" s="110"/>
      <c r="B145" s="113"/>
      <c r="C145" s="35">
        <v>2017</v>
      </c>
      <c r="D145" s="29"/>
      <c r="E145" s="29"/>
      <c r="F145" s="29"/>
      <c r="G145" s="29">
        <v>0</v>
      </c>
      <c r="H145" s="29"/>
      <c r="I145" s="29"/>
      <c r="J145" s="79"/>
      <c r="L145" s="61"/>
      <c r="M145" s="61"/>
      <c r="N145" s="61"/>
      <c r="O145" s="44"/>
      <c r="P145" s="44"/>
      <c r="Q145" s="44"/>
      <c r="R145" s="44"/>
      <c r="S145" s="44"/>
      <c r="T145" s="44"/>
      <c r="U145" s="44"/>
      <c r="V145" s="44"/>
      <c r="W145" s="44"/>
      <c r="X145" s="44"/>
    </row>
    <row r="146" spans="1:24" s="45" customFormat="1" x14ac:dyDescent="0.2">
      <c r="A146" s="110"/>
      <c r="B146" s="113"/>
      <c r="C146" s="35">
        <v>2018</v>
      </c>
      <c r="D146" s="29"/>
      <c r="E146" s="29"/>
      <c r="F146" s="29"/>
      <c r="G146" s="29">
        <v>0</v>
      </c>
      <c r="H146" s="29"/>
      <c r="I146" s="29"/>
      <c r="J146" s="79"/>
      <c r="L146" s="61"/>
      <c r="M146" s="61"/>
      <c r="N146" s="61"/>
      <c r="O146" s="44"/>
      <c r="P146" s="44"/>
      <c r="Q146" s="44"/>
      <c r="R146" s="44"/>
      <c r="S146" s="44"/>
      <c r="T146" s="44"/>
      <c r="U146" s="44"/>
      <c r="V146" s="44"/>
      <c r="W146" s="44"/>
      <c r="X146" s="44"/>
    </row>
    <row r="147" spans="1:24" s="45" customFormat="1" x14ac:dyDescent="0.2">
      <c r="A147" s="110"/>
      <c r="B147" s="113"/>
      <c r="C147" s="35">
        <v>2019</v>
      </c>
      <c r="D147" s="29"/>
      <c r="E147" s="29"/>
      <c r="F147" s="29"/>
      <c r="G147" s="29">
        <v>0</v>
      </c>
      <c r="H147" s="29"/>
      <c r="I147" s="29"/>
      <c r="J147" s="79"/>
      <c r="L147" s="61"/>
      <c r="M147" s="61"/>
      <c r="N147" s="61"/>
      <c r="O147" s="44"/>
      <c r="P147" s="44"/>
      <c r="Q147" s="44"/>
      <c r="R147" s="44"/>
      <c r="S147" s="44"/>
      <c r="T147" s="44"/>
      <c r="U147" s="44"/>
      <c r="V147" s="44"/>
      <c r="W147" s="44"/>
      <c r="X147" s="44"/>
    </row>
    <row r="148" spans="1:24" s="45" customFormat="1" x14ac:dyDescent="0.2">
      <c r="A148" s="110"/>
      <c r="B148" s="113"/>
      <c r="C148" s="35">
        <v>2020</v>
      </c>
      <c r="D148" s="29"/>
      <c r="E148" s="29"/>
      <c r="F148" s="29"/>
      <c r="G148" s="29">
        <v>0</v>
      </c>
      <c r="H148" s="29"/>
      <c r="I148" s="29"/>
      <c r="J148" s="79"/>
      <c r="L148" s="61"/>
      <c r="M148" s="61"/>
      <c r="N148" s="61"/>
      <c r="O148" s="44"/>
      <c r="P148" s="44"/>
      <c r="Q148" s="44"/>
      <c r="R148" s="44"/>
      <c r="S148" s="44"/>
      <c r="T148" s="44"/>
      <c r="U148" s="44"/>
      <c r="V148" s="44"/>
      <c r="W148" s="44"/>
      <c r="X148" s="44"/>
    </row>
    <row r="149" spans="1:24" s="45" customFormat="1" x14ac:dyDescent="0.2">
      <c r="A149" s="110"/>
      <c r="B149" s="113"/>
      <c r="C149" s="35">
        <v>2021</v>
      </c>
      <c r="D149" s="29">
        <f>E149+F149+G149+H149+I149</f>
        <v>56.5</v>
      </c>
      <c r="E149" s="29">
        <v>24.74</v>
      </c>
      <c r="F149" s="29">
        <v>0.76</v>
      </c>
      <c r="G149" s="29">
        <v>0</v>
      </c>
      <c r="H149" s="29"/>
      <c r="I149" s="29">
        <v>31</v>
      </c>
      <c r="J149" s="79"/>
      <c r="L149" s="61"/>
      <c r="M149" s="61"/>
      <c r="N149" s="61"/>
      <c r="O149" s="44"/>
      <c r="P149" s="44"/>
      <c r="Q149" s="44"/>
      <c r="R149" s="44"/>
      <c r="S149" s="44"/>
      <c r="T149" s="44"/>
      <c r="U149" s="44"/>
      <c r="V149" s="44"/>
      <c r="W149" s="44"/>
      <c r="X149" s="44"/>
    </row>
    <row r="150" spans="1:24" s="45" customFormat="1" x14ac:dyDescent="0.2">
      <c r="A150" s="110"/>
      <c r="B150" s="113"/>
      <c r="C150" s="35">
        <v>2022</v>
      </c>
      <c r="D150" s="29">
        <f>E150+F150+G150+H150+I150</f>
        <v>978.3</v>
      </c>
      <c r="E150" s="29">
        <v>729.9</v>
      </c>
      <c r="F150" s="29">
        <v>22.6</v>
      </c>
      <c r="G150" s="29">
        <v>0</v>
      </c>
      <c r="H150" s="29"/>
      <c r="I150" s="29">
        <v>225.8</v>
      </c>
      <c r="J150" s="79"/>
      <c r="L150" s="61"/>
      <c r="M150" s="61"/>
      <c r="N150" s="61"/>
      <c r="O150" s="44"/>
      <c r="P150" s="44"/>
      <c r="Q150" s="44"/>
      <c r="R150" s="44"/>
      <c r="S150" s="44"/>
      <c r="T150" s="44"/>
      <c r="U150" s="44"/>
      <c r="V150" s="44"/>
      <c r="W150" s="44"/>
      <c r="X150" s="44"/>
    </row>
    <row r="151" spans="1:24" s="45" customFormat="1" x14ac:dyDescent="0.2">
      <c r="A151" s="110"/>
      <c r="B151" s="113"/>
      <c r="C151" s="74">
        <v>2023</v>
      </c>
      <c r="D151" s="67">
        <f>E151+F151+G151+H151+I151</f>
        <v>3424</v>
      </c>
      <c r="E151" s="67">
        <v>3321.3</v>
      </c>
      <c r="F151" s="67">
        <v>102.7</v>
      </c>
      <c r="G151" s="67">
        <v>0</v>
      </c>
      <c r="H151" s="67">
        <v>0</v>
      </c>
      <c r="I151" s="67">
        <v>0</v>
      </c>
      <c r="J151" s="79"/>
      <c r="L151" s="61"/>
      <c r="M151" s="61"/>
      <c r="N151" s="61"/>
      <c r="O151" s="44"/>
      <c r="P151" s="44"/>
      <c r="Q151" s="44"/>
      <c r="R151" s="44"/>
      <c r="S151" s="44"/>
      <c r="T151" s="44"/>
      <c r="U151" s="44"/>
      <c r="V151" s="44"/>
      <c r="W151" s="44"/>
      <c r="X151" s="44"/>
    </row>
    <row r="152" spans="1:24" s="45" customFormat="1" x14ac:dyDescent="0.2">
      <c r="A152" s="110"/>
      <c r="B152" s="113"/>
      <c r="C152" s="74">
        <v>2024</v>
      </c>
      <c r="D152" s="67">
        <v>0</v>
      </c>
      <c r="E152" s="67">
        <v>0</v>
      </c>
      <c r="F152" s="67">
        <v>0</v>
      </c>
      <c r="G152" s="67">
        <v>0</v>
      </c>
      <c r="H152" s="67">
        <v>0</v>
      </c>
      <c r="I152" s="67">
        <v>0</v>
      </c>
      <c r="J152" s="79"/>
      <c r="L152" s="61"/>
      <c r="M152" s="61"/>
      <c r="N152" s="61"/>
      <c r="O152" s="44"/>
      <c r="P152" s="44"/>
      <c r="Q152" s="44"/>
      <c r="R152" s="44"/>
      <c r="S152" s="44"/>
      <c r="T152" s="44"/>
      <c r="U152" s="44"/>
      <c r="V152" s="44"/>
      <c r="W152" s="44"/>
      <c r="X152" s="44"/>
    </row>
    <row r="153" spans="1:24" s="45" customFormat="1" x14ac:dyDescent="0.2">
      <c r="A153" s="110"/>
      <c r="B153" s="113"/>
      <c r="C153" s="35">
        <v>2025</v>
      </c>
      <c r="D153" s="29"/>
      <c r="E153" s="29"/>
      <c r="F153" s="29"/>
      <c r="G153" s="29">
        <v>0</v>
      </c>
      <c r="H153" s="29"/>
      <c r="I153" s="29"/>
      <c r="J153" s="79"/>
      <c r="L153" s="61"/>
      <c r="M153" s="61"/>
      <c r="N153" s="61"/>
      <c r="O153" s="44"/>
      <c r="P153" s="44"/>
      <c r="Q153" s="44"/>
      <c r="R153" s="44"/>
      <c r="S153" s="44"/>
      <c r="T153" s="44"/>
      <c r="U153" s="44"/>
      <c r="V153" s="44"/>
      <c r="W153" s="44"/>
      <c r="X153" s="44"/>
    </row>
    <row r="154" spans="1:24" s="45" customFormat="1" x14ac:dyDescent="0.2">
      <c r="A154" s="110"/>
      <c r="B154" s="113"/>
      <c r="C154" s="35">
        <v>2026</v>
      </c>
      <c r="D154" s="29"/>
      <c r="E154" s="29"/>
      <c r="F154" s="29"/>
      <c r="G154" s="29"/>
      <c r="H154" s="29"/>
      <c r="I154" s="29"/>
      <c r="J154" s="79"/>
      <c r="L154" s="61"/>
      <c r="M154" s="61"/>
      <c r="N154" s="61"/>
      <c r="O154" s="44"/>
      <c r="P154" s="44"/>
      <c r="Q154" s="44"/>
      <c r="R154" s="44"/>
      <c r="S154" s="44"/>
      <c r="T154" s="44"/>
      <c r="U154" s="44"/>
      <c r="V154" s="44"/>
      <c r="W154" s="44"/>
      <c r="X154" s="44"/>
    </row>
    <row r="155" spans="1:24" s="45" customFormat="1" x14ac:dyDescent="0.2">
      <c r="A155" s="110"/>
      <c r="B155" s="113"/>
      <c r="C155" s="35">
        <v>2027</v>
      </c>
      <c r="D155" s="29"/>
      <c r="E155" s="29"/>
      <c r="F155" s="29"/>
      <c r="G155" s="29"/>
      <c r="H155" s="29"/>
      <c r="I155" s="29"/>
      <c r="J155" s="79"/>
      <c r="L155" s="61"/>
      <c r="M155" s="61"/>
      <c r="N155" s="61"/>
      <c r="O155" s="44"/>
      <c r="P155" s="44"/>
      <c r="Q155" s="44"/>
      <c r="R155" s="44"/>
      <c r="S155" s="44"/>
      <c r="T155" s="44"/>
      <c r="U155" s="44"/>
      <c r="V155" s="44"/>
      <c r="W155" s="44"/>
      <c r="X155" s="44"/>
    </row>
    <row r="156" spans="1:24" s="45" customFormat="1" x14ac:dyDescent="0.2">
      <c r="A156" s="111"/>
      <c r="B156" s="114"/>
      <c r="C156" s="35"/>
      <c r="D156" s="29"/>
      <c r="E156" s="29"/>
      <c r="F156" s="29"/>
      <c r="G156" s="29"/>
      <c r="H156" s="29"/>
      <c r="I156" s="29"/>
      <c r="J156" s="80"/>
      <c r="L156" s="61"/>
      <c r="M156" s="61"/>
      <c r="N156" s="61"/>
      <c r="O156" s="44"/>
      <c r="P156" s="44"/>
      <c r="Q156" s="44"/>
      <c r="R156" s="44"/>
      <c r="S156" s="44"/>
      <c r="T156" s="44"/>
      <c r="U156" s="44"/>
      <c r="V156" s="44"/>
      <c r="W156" s="44"/>
      <c r="X156" s="44"/>
    </row>
    <row r="157" spans="1:24" s="45" customFormat="1" ht="10.199999999999999" x14ac:dyDescent="0.2">
      <c r="A157" s="47"/>
      <c r="B157" s="58"/>
      <c r="C157" s="59"/>
      <c r="D157" s="49"/>
      <c r="E157" s="49"/>
      <c r="F157" s="49"/>
      <c r="G157" s="49"/>
      <c r="H157" s="49"/>
      <c r="I157" s="49"/>
      <c r="J157" s="60"/>
      <c r="L157" s="61"/>
      <c r="M157" s="61"/>
      <c r="N157" s="61"/>
      <c r="O157" s="44"/>
      <c r="P157" s="44"/>
      <c r="Q157" s="44"/>
      <c r="R157" s="44"/>
      <c r="S157" s="44"/>
      <c r="T157" s="44"/>
      <c r="U157" s="44"/>
      <c r="V157" s="44"/>
      <c r="W157" s="44"/>
      <c r="X157" s="44"/>
    </row>
    <row r="158" spans="1:24" ht="15" customHeight="1" x14ac:dyDescent="0.25">
      <c r="A158" s="34" t="s">
        <v>42</v>
      </c>
      <c r="B158" s="101" t="s">
        <v>67</v>
      </c>
      <c r="C158" s="102"/>
      <c r="D158" s="102"/>
      <c r="E158" s="102"/>
      <c r="F158" s="102"/>
      <c r="G158" s="102"/>
      <c r="H158" s="102"/>
      <c r="I158" s="102"/>
      <c r="J158" s="102"/>
      <c r="L158" s="18"/>
      <c r="M158" s="18"/>
      <c r="N158" s="18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spans="1:24" ht="13.95" customHeight="1" x14ac:dyDescent="0.25">
      <c r="A159" s="106" t="s">
        <v>43</v>
      </c>
      <c r="B159" s="103" t="s">
        <v>38</v>
      </c>
      <c r="C159" s="17" t="s">
        <v>17</v>
      </c>
      <c r="D159" s="36">
        <f t="shared" ref="D159:I159" si="29">D160+D161+D162+D163+D164+D165+D166+D167+D171</f>
        <v>3254.61</v>
      </c>
      <c r="E159" s="36">
        <f t="shared" si="29"/>
        <v>0</v>
      </c>
      <c r="F159" s="36">
        <f t="shared" si="29"/>
        <v>0</v>
      </c>
      <c r="G159" s="36">
        <f t="shared" si="29"/>
        <v>3254.61</v>
      </c>
      <c r="H159" s="36">
        <f t="shared" si="29"/>
        <v>0</v>
      </c>
      <c r="I159" s="36">
        <f t="shared" si="29"/>
        <v>0</v>
      </c>
      <c r="J159" s="78" t="s">
        <v>13</v>
      </c>
      <c r="L159" s="5"/>
      <c r="M159" s="5"/>
      <c r="N159" s="5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spans="1:24" ht="13.8" x14ac:dyDescent="0.25">
      <c r="A160" s="107"/>
      <c r="B160" s="104"/>
      <c r="C160" s="17">
        <v>2017</v>
      </c>
      <c r="D160" s="37">
        <f t="shared" ref="D160:D170" si="30">E160+F160+G160+H160+I160</f>
        <v>430</v>
      </c>
      <c r="E160" s="37"/>
      <c r="F160" s="37"/>
      <c r="G160" s="37">
        <f t="shared" ref="G160:G170" si="31">G174+G188+G202+G216+G230</f>
        <v>430</v>
      </c>
      <c r="H160" s="37"/>
      <c r="I160" s="37"/>
      <c r="J160" s="79"/>
      <c r="L160" s="5"/>
      <c r="M160" s="5"/>
      <c r="N160" s="5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spans="1:24" ht="13.8" x14ac:dyDescent="0.25">
      <c r="A161" s="107"/>
      <c r="B161" s="104"/>
      <c r="C161" s="17">
        <v>2018</v>
      </c>
      <c r="D161" s="37">
        <f t="shared" si="30"/>
        <v>439.4</v>
      </c>
      <c r="E161" s="37"/>
      <c r="F161" s="37"/>
      <c r="G161" s="37">
        <f t="shared" si="31"/>
        <v>439.4</v>
      </c>
      <c r="H161" s="37"/>
      <c r="I161" s="37"/>
      <c r="J161" s="79"/>
      <c r="L161" s="5"/>
      <c r="M161" s="5"/>
      <c r="N161" s="5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spans="1:24" ht="13.8" x14ac:dyDescent="0.25">
      <c r="A162" s="107"/>
      <c r="B162" s="104"/>
      <c r="C162" s="17">
        <v>2019</v>
      </c>
      <c r="D162" s="37">
        <f t="shared" si="30"/>
        <v>440</v>
      </c>
      <c r="E162" s="37"/>
      <c r="F162" s="37"/>
      <c r="G162" s="37">
        <f t="shared" si="31"/>
        <v>440</v>
      </c>
      <c r="H162" s="37"/>
      <c r="I162" s="37"/>
      <c r="J162" s="79"/>
      <c r="L162" s="5"/>
      <c r="M162" s="5"/>
      <c r="N162" s="5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spans="1:24" ht="13.8" x14ac:dyDescent="0.25">
      <c r="A163" s="107"/>
      <c r="B163" s="104"/>
      <c r="C163" s="17">
        <v>2020</v>
      </c>
      <c r="D163" s="37">
        <f t="shared" si="30"/>
        <v>440</v>
      </c>
      <c r="E163" s="37"/>
      <c r="F163" s="37"/>
      <c r="G163" s="37">
        <f t="shared" si="31"/>
        <v>440</v>
      </c>
      <c r="H163" s="37"/>
      <c r="I163" s="37"/>
      <c r="J163" s="79"/>
      <c r="L163" s="5"/>
      <c r="M163" s="5"/>
      <c r="N163" s="5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spans="1:24" ht="13.8" x14ac:dyDescent="0.25">
      <c r="A164" s="107"/>
      <c r="B164" s="104"/>
      <c r="C164" s="17">
        <v>2021</v>
      </c>
      <c r="D164" s="37">
        <f t="shared" si="30"/>
        <v>440</v>
      </c>
      <c r="E164" s="37"/>
      <c r="F164" s="37"/>
      <c r="G164" s="37">
        <f t="shared" si="31"/>
        <v>440</v>
      </c>
      <c r="H164" s="37"/>
      <c r="I164" s="37"/>
      <c r="J164" s="79"/>
      <c r="L164" s="5"/>
      <c r="M164" s="5"/>
      <c r="N164" s="5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1:24" ht="13.8" x14ac:dyDescent="0.25">
      <c r="A165" s="107"/>
      <c r="B165" s="104"/>
      <c r="C165" s="17">
        <v>2022</v>
      </c>
      <c r="D165" s="37">
        <f t="shared" si="30"/>
        <v>403.33</v>
      </c>
      <c r="E165" s="37"/>
      <c r="F165" s="37"/>
      <c r="G165" s="37">
        <f t="shared" si="31"/>
        <v>403.33</v>
      </c>
      <c r="H165" s="37"/>
      <c r="I165" s="37"/>
      <c r="J165" s="79"/>
      <c r="L165" s="5"/>
      <c r="M165" s="5"/>
      <c r="N165" s="5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1:24" ht="13.8" x14ac:dyDescent="0.25">
      <c r="A166" s="107"/>
      <c r="B166" s="104"/>
      <c r="C166" s="71">
        <v>2023</v>
      </c>
      <c r="D166" s="68">
        <f t="shared" si="30"/>
        <v>320</v>
      </c>
      <c r="E166" s="68"/>
      <c r="F166" s="68"/>
      <c r="G166" s="37">
        <f t="shared" si="31"/>
        <v>320</v>
      </c>
      <c r="H166" s="37"/>
      <c r="I166" s="37"/>
      <c r="J166" s="79"/>
      <c r="L166" s="5"/>
      <c r="M166" s="5"/>
      <c r="N166" s="5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1:24" ht="13.8" x14ac:dyDescent="0.25">
      <c r="A167" s="107"/>
      <c r="B167" s="104"/>
      <c r="C167" s="71">
        <v>2024</v>
      </c>
      <c r="D167" s="68">
        <f t="shared" si="30"/>
        <v>341.88</v>
      </c>
      <c r="E167" s="68"/>
      <c r="F167" s="68"/>
      <c r="G167" s="37">
        <f t="shared" si="31"/>
        <v>341.88</v>
      </c>
      <c r="H167" s="37"/>
      <c r="I167" s="37"/>
      <c r="J167" s="79"/>
      <c r="L167" s="5"/>
      <c r="M167" s="5"/>
      <c r="N167" s="5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1:24" ht="13.8" x14ac:dyDescent="0.25">
      <c r="A168" s="107"/>
      <c r="B168" s="104"/>
      <c r="C168" s="17">
        <v>2025</v>
      </c>
      <c r="D168" s="68">
        <f t="shared" si="30"/>
        <v>350</v>
      </c>
      <c r="E168" s="37"/>
      <c r="F168" s="37"/>
      <c r="G168" s="37">
        <f t="shared" si="31"/>
        <v>350</v>
      </c>
      <c r="H168" s="37"/>
      <c r="I168" s="37"/>
      <c r="J168" s="79"/>
      <c r="L168" s="5"/>
      <c r="M168" s="5"/>
      <c r="N168" s="5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4" ht="13.8" x14ac:dyDescent="0.25">
      <c r="A169" s="107"/>
      <c r="B169" s="104"/>
      <c r="C169" s="17">
        <v>2026</v>
      </c>
      <c r="D169" s="68">
        <f t="shared" si="30"/>
        <v>0</v>
      </c>
      <c r="E169" s="37"/>
      <c r="F169" s="37"/>
      <c r="G169" s="37">
        <f t="shared" si="31"/>
        <v>0</v>
      </c>
      <c r="H169" s="37"/>
      <c r="I169" s="37"/>
      <c r="J169" s="79"/>
      <c r="L169" s="5"/>
      <c r="M169" s="5"/>
      <c r="N169" s="5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1:24" ht="13.8" x14ac:dyDescent="0.25">
      <c r="A170" s="107"/>
      <c r="B170" s="104"/>
      <c r="C170" s="17">
        <v>2027</v>
      </c>
      <c r="D170" s="68">
        <f t="shared" si="30"/>
        <v>0</v>
      </c>
      <c r="E170" s="37"/>
      <c r="F170" s="37"/>
      <c r="G170" s="37">
        <f t="shared" si="31"/>
        <v>0</v>
      </c>
      <c r="H170" s="37"/>
      <c r="I170" s="37"/>
      <c r="J170" s="79"/>
      <c r="L170" s="5"/>
      <c r="M170" s="5"/>
      <c r="N170" s="5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1:24" ht="13.8" x14ac:dyDescent="0.25">
      <c r="A171" s="108"/>
      <c r="B171" s="105"/>
      <c r="C171" s="17"/>
      <c r="D171" s="37"/>
      <c r="E171" s="37"/>
      <c r="F171" s="37"/>
      <c r="G171" s="37"/>
      <c r="H171" s="37"/>
      <c r="I171" s="37"/>
      <c r="J171" s="80"/>
      <c r="L171" s="5"/>
      <c r="M171" s="5"/>
      <c r="N171" s="5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spans="1:24" s="45" customFormat="1" ht="10.199999999999999" x14ac:dyDescent="0.2">
      <c r="A172" s="8"/>
      <c r="B172" s="52"/>
      <c r="C172" s="10"/>
      <c r="D172" s="62"/>
      <c r="E172" s="62"/>
      <c r="F172" s="62"/>
      <c r="G172" s="62"/>
      <c r="H172" s="62"/>
      <c r="I172" s="62"/>
      <c r="J172" s="57"/>
      <c r="L172" s="12"/>
      <c r="M172" s="12"/>
      <c r="N172" s="12"/>
      <c r="O172" s="44"/>
      <c r="P172" s="44"/>
      <c r="Q172" s="44"/>
      <c r="R172" s="44"/>
      <c r="S172" s="44"/>
      <c r="T172" s="44"/>
      <c r="U172" s="44"/>
      <c r="V172" s="44"/>
      <c r="W172" s="44"/>
      <c r="X172" s="44"/>
    </row>
    <row r="173" spans="1:24" ht="13.95" customHeight="1" x14ac:dyDescent="0.25">
      <c r="A173" s="106" t="s">
        <v>68</v>
      </c>
      <c r="B173" s="103" t="s">
        <v>50</v>
      </c>
      <c r="C173" s="17" t="s">
        <v>17</v>
      </c>
      <c r="D173" s="36">
        <f t="shared" ref="D173:I173" si="32">D174+D175+D176+D177+D178+D179+D180+D181+D185</f>
        <v>0</v>
      </c>
      <c r="E173" s="36">
        <f t="shared" si="32"/>
        <v>0</v>
      </c>
      <c r="F173" s="36">
        <f t="shared" si="32"/>
        <v>0</v>
      </c>
      <c r="G173" s="36">
        <f t="shared" si="32"/>
        <v>0</v>
      </c>
      <c r="H173" s="36">
        <f t="shared" si="32"/>
        <v>0</v>
      </c>
      <c r="I173" s="36">
        <f t="shared" si="32"/>
        <v>0</v>
      </c>
      <c r="J173" s="78" t="s">
        <v>13</v>
      </c>
      <c r="L173" s="5"/>
      <c r="M173" s="5"/>
      <c r="N173" s="5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1:24" ht="13.8" x14ac:dyDescent="0.25">
      <c r="A174" s="107"/>
      <c r="B174" s="104"/>
      <c r="C174" s="17">
        <v>2017</v>
      </c>
      <c r="D174" s="37">
        <f t="shared" ref="D174:D181" si="33">E174+F174+G174+H174+I174</f>
        <v>0</v>
      </c>
      <c r="E174" s="37"/>
      <c r="F174" s="37"/>
      <c r="G174" s="37">
        <v>0</v>
      </c>
      <c r="H174" s="37"/>
      <c r="I174" s="37"/>
      <c r="J174" s="79"/>
      <c r="L174" s="5"/>
      <c r="M174" s="5"/>
      <c r="N174" s="5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1:24" ht="13.8" x14ac:dyDescent="0.25">
      <c r="A175" s="107"/>
      <c r="B175" s="104"/>
      <c r="C175" s="17">
        <v>2018</v>
      </c>
      <c r="D175" s="37">
        <f t="shared" si="33"/>
        <v>0</v>
      </c>
      <c r="E175" s="37"/>
      <c r="F175" s="37"/>
      <c r="G175" s="37">
        <v>0</v>
      </c>
      <c r="H175" s="37"/>
      <c r="I175" s="37"/>
      <c r="J175" s="79"/>
      <c r="L175" s="5"/>
      <c r="M175" s="5"/>
      <c r="N175" s="5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1:24" ht="13.8" x14ac:dyDescent="0.25">
      <c r="A176" s="107"/>
      <c r="B176" s="104"/>
      <c r="C176" s="17">
        <v>2019</v>
      </c>
      <c r="D176" s="37">
        <f t="shared" si="33"/>
        <v>0</v>
      </c>
      <c r="E176" s="37"/>
      <c r="F176" s="37"/>
      <c r="G176" s="37">
        <v>0</v>
      </c>
      <c r="H176" s="37"/>
      <c r="I176" s="37"/>
      <c r="J176" s="79"/>
      <c r="L176" s="5"/>
      <c r="M176" s="5"/>
      <c r="N176" s="5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1:24" ht="13.8" x14ac:dyDescent="0.25">
      <c r="A177" s="107"/>
      <c r="B177" s="104"/>
      <c r="C177" s="17">
        <v>2020</v>
      </c>
      <c r="D177" s="37">
        <f t="shared" si="33"/>
        <v>0</v>
      </c>
      <c r="E177" s="37"/>
      <c r="F177" s="37"/>
      <c r="G177" s="37">
        <v>0</v>
      </c>
      <c r="H177" s="37"/>
      <c r="I177" s="37"/>
      <c r="J177" s="79"/>
      <c r="L177" s="5"/>
      <c r="M177" s="5"/>
      <c r="N177" s="5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1:24" ht="13.8" x14ac:dyDescent="0.25">
      <c r="A178" s="107"/>
      <c r="B178" s="104"/>
      <c r="C178" s="17">
        <v>2021</v>
      </c>
      <c r="D178" s="37">
        <f t="shared" si="33"/>
        <v>0</v>
      </c>
      <c r="E178" s="37"/>
      <c r="F178" s="37"/>
      <c r="G178" s="37">
        <v>0</v>
      </c>
      <c r="H178" s="37"/>
      <c r="I178" s="37"/>
      <c r="J178" s="79"/>
      <c r="L178" s="5"/>
      <c r="M178" s="5"/>
      <c r="N178" s="5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1:24" ht="13.8" x14ac:dyDescent="0.25">
      <c r="A179" s="107"/>
      <c r="B179" s="104"/>
      <c r="C179" s="17">
        <v>2022</v>
      </c>
      <c r="D179" s="37">
        <f t="shared" si="33"/>
        <v>0</v>
      </c>
      <c r="E179" s="37"/>
      <c r="F179" s="37"/>
      <c r="G179" s="37">
        <v>0</v>
      </c>
      <c r="H179" s="37"/>
      <c r="I179" s="37"/>
      <c r="J179" s="79"/>
      <c r="L179" s="5"/>
      <c r="M179" s="5"/>
      <c r="N179" s="5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1:24" ht="13.8" x14ac:dyDescent="0.25">
      <c r="A180" s="107"/>
      <c r="B180" s="104"/>
      <c r="C180" s="71">
        <v>2023</v>
      </c>
      <c r="D180" s="68">
        <f t="shared" si="33"/>
        <v>0</v>
      </c>
      <c r="E180" s="68"/>
      <c r="F180" s="68"/>
      <c r="G180" s="68">
        <v>0</v>
      </c>
      <c r="H180" s="37"/>
      <c r="I180" s="37"/>
      <c r="J180" s="79"/>
      <c r="L180" s="5"/>
      <c r="M180" s="5"/>
      <c r="N180" s="5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1:24" ht="13.8" x14ac:dyDescent="0.25">
      <c r="A181" s="107"/>
      <c r="B181" s="104"/>
      <c r="C181" s="71">
        <v>2024</v>
      </c>
      <c r="D181" s="68">
        <f t="shared" si="33"/>
        <v>0</v>
      </c>
      <c r="E181" s="68"/>
      <c r="F181" s="68"/>
      <c r="G181" s="68">
        <v>0</v>
      </c>
      <c r="H181" s="37"/>
      <c r="I181" s="37"/>
      <c r="J181" s="79"/>
      <c r="L181" s="5"/>
      <c r="M181" s="5"/>
      <c r="N181" s="5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1:24" ht="13.8" x14ac:dyDescent="0.25">
      <c r="A182" s="107"/>
      <c r="B182" s="104"/>
      <c r="C182" s="17">
        <v>2025</v>
      </c>
      <c r="D182" s="37">
        <v>0</v>
      </c>
      <c r="E182" s="37"/>
      <c r="F182" s="37"/>
      <c r="G182" s="37">
        <v>0</v>
      </c>
      <c r="H182" s="37"/>
      <c r="I182" s="37"/>
      <c r="J182" s="79"/>
      <c r="L182" s="5"/>
      <c r="M182" s="5"/>
      <c r="N182" s="5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spans="1:24" ht="13.8" x14ac:dyDescent="0.25">
      <c r="A183" s="107"/>
      <c r="B183" s="104"/>
      <c r="C183" s="17">
        <v>2026</v>
      </c>
      <c r="D183" s="37">
        <v>0</v>
      </c>
      <c r="E183" s="37"/>
      <c r="F183" s="37"/>
      <c r="G183" s="37">
        <v>0</v>
      </c>
      <c r="H183" s="37"/>
      <c r="I183" s="37"/>
      <c r="J183" s="79"/>
      <c r="L183" s="5"/>
      <c r="M183" s="5"/>
      <c r="N183" s="5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1:24" ht="13.8" x14ac:dyDescent="0.25">
      <c r="A184" s="107"/>
      <c r="B184" s="104"/>
      <c r="C184" s="17">
        <v>2027</v>
      </c>
      <c r="D184" s="37">
        <v>0</v>
      </c>
      <c r="E184" s="37"/>
      <c r="F184" s="37"/>
      <c r="G184" s="37">
        <v>0</v>
      </c>
      <c r="H184" s="37"/>
      <c r="I184" s="37"/>
      <c r="J184" s="79"/>
      <c r="L184" s="5"/>
      <c r="M184" s="5"/>
      <c r="N184" s="5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1:24" ht="13.8" x14ac:dyDescent="0.25">
      <c r="A185" s="108"/>
      <c r="B185" s="105"/>
      <c r="C185" s="17"/>
      <c r="D185" s="37"/>
      <c r="E185" s="37"/>
      <c r="F185" s="37"/>
      <c r="G185" s="37"/>
      <c r="H185" s="37"/>
      <c r="I185" s="37"/>
      <c r="J185" s="80"/>
      <c r="L185" s="5"/>
      <c r="M185" s="5"/>
      <c r="N185" s="5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1:24" s="45" customFormat="1" ht="10.199999999999999" x14ac:dyDescent="0.2">
      <c r="A186" s="8"/>
      <c r="B186" s="52"/>
      <c r="C186" s="10"/>
      <c r="D186" s="62"/>
      <c r="E186" s="62"/>
      <c r="F186" s="62"/>
      <c r="G186" s="62"/>
      <c r="H186" s="62"/>
      <c r="I186" s="62"/>
      <c r="J186" s="57"/>
      <c r="L186" s="12"/>
      <c r="M186" s="12"/>
      <c r="N186" s="12"/>
      <c r="O186" s="44"/>
      <c r="P186" s="44"/>
      <c r="Q186" s="44"/>
      <c r="R186" s="44"/>
      <c r="S186" s="44"/>
      <c r="T186" s="44"/>
      <c r="U186" s="44"/>
      <c r="V186" s="44"/>
      <c r="W186" s="44"/>
      <c r="X186" s="44"/>
    </row>
    <row r="187" spans="1:24" ht="13.95" customHeight="1" x14ac:dyDescent="0.25">
      <c r="A187" s="106" t="s">
        <v>69</v>
      </c>
      <c r="B187" s="103" t="s">
        <v>51</v>
      </c>
      <c r="C187" s="17" t="s">
        <v>17</v>
      </c>
      <c r="D187" s="36">
        <f t="shared" ref="D187:I187" si="34">D188+D189+D190+D191+D192+D193+D194+D195+D199</f>
        <v>820</v>
      </c>
      <c r="E187" s="36">
        <f t="shared" si="34"/>
        <v>0</v>
      </c>
      <c r="F187" s="36">
        <f t="shared" si="34"/>
        <v>0</v>
      </c>
      <c r="G187" s="36">
        <f t="shared" si="34"/>
        <v>700</v>
      </c>
      <c r="H187" s="36">
        <f t="shared" si="34"/>
        <v>0</v>
      </c>
      <c r="I187" s="36">
        <f t="shared" si="34"/>
        <v>0</v>
      </c>
      <c r="J187" s="78" t="s">
        <v>13</v>
      </c>
      <c r="L187" s="5"/>
      <c r="M187" s="5"/>
      <c r="N187" s="5"/>
      <c r="O187" s="6"/>
      <c r="P187" s="6"/>
      <c r="Q187" s="6"/>
      <c r="R187" s="6"/>
      <c r="S187" s="6"/>
      <c r="T187" s="6"/>
      <c r="U187" s="6"/>
      <c r="V187" s="6"/>
      <c r="W187" s="6"/>
      <c r="X187" s="6"/>
    </row>
    <row r="188" spans="1:24" ht="13.8" x14ac:dyDescent="0.25">
      <c r="A188" s="107"/>
      <c r="B188" s="104"/>
      <c r="C188" s="17">
        <v>2017</v>
      </c>
      <c r="D188" s="37">
        <f t="shared" ref="D188:D194" si="35">E188+F188+G188+H188+I188</f>
        <v>100</v>
      </c>
      <c r="E188" s="37"/>
      <c r="F188" s="37"/>
      <c r="G188" s="37">
        <v>100</v>
      </c>
      <c r="H188" s="37"/>
      <c r="I188" s="37"/>
      <c r="J188" s="79"/>
      <c r="L188" s="5"/>
      <c r="M188" s="5"/>
      <c r="N188" s="5"/>
      <c r="O188" s="6"/>
      <c r="P188" s="6"/>
      <c r="Q188" s="6"/>
      <c r="R188" s="6"/>
      <c r="S188" s="6"/>
      <c r="T188" s="6"/>
      <c r="U188" s="6"/>
      <c r="V188" s="6"/>
      <c r="W188" s="6"/>
      <c r="X188" s="6"/>
    </row>
    <row r="189" spans="1:24" ht="13.8" x14ac:dyDescent="0.25">
      <c r="A189" s="107"/>
      <c r="B189" s="104"/>
      <c r="C189" s="17">
        <v>2018</v>
      </c>
      <c r="D189" s="37">
        <f t="shared" si="35"/>
        <v>120</v>
      </c>
      <c r="E189" s="37"/>
      <c r="F189" s="37"/>
      <c r="G189" s="37">
        <v>120</v>
      </c>
      <c r="H189" s="37"/>
      <c r="I189" s="37"/>
      <c r="J189" s="79"/>
      <c r="L189" s="5"/>
      <c r="M189" s="5"/>
      <c r="N189" s="5"/>
      <c r="O189" s="6"/>
      <c r="P189" s="6"/>
      <c r="Q189" s="6"/>
      <c r="R189" s="6"/>
      <c r="S189" s="6"/>
      <c r="T189" s="6"/>
      <c r="U189" s="6"/>
      <c r="V189" s="6"/>
      <c r="W189" s="6"/>
      <c r="X189" s="6"/>
    </row>
    <row r="190" spans="1:24" ht="13.8" x14ac:dyDescent="0.25">
      <c r="A190" s="107"/>
      <c r="B190" s="104"/>
      <c r="C190" s="17">
        <v>2019</v>
      </c>
      <c r="D190" s="37">
        <f t="shared" si="35"/>
        <v>120</v>
      </c>
      <c r="E190" s="37"/>
      <c r="F190" s="37"/>
      <c r="G190" s="37">
        <v>120</v>
      </c>
      <c r="H190" s="37"/>
      <c r="I190" s="37"/>
      <c r="J190" s="79"/>
      <c r="L190" s="5"/>
      <c r="M190" s="5"/>
      <c r="N190" s="5"/>
      <c r="O190" s="6"/>
      <c r="P190" s="6"/>
      <c r="Q190" s="6"/>
      <c r="R190" s="6"/>
      <c r="S190" s="6"/>
      <c r="T190" s="6"/>
      <c r="U190" s="6"/>
      <c r="V190" s="6"/>
      <c r="W190" s="6"/>
      <c r="X190" s="6"/>
    </row>
    <row r="191" spans="1:24" ht="13.8" x14ac:dyDescent="0.25">
      <c r="A191" s="107"/>
      <c r="B191" s="104"/>
      <c r="C191" s="17">
        <v>2020</v>
      </c>
      <c r="D191" s="37">
        <f t="shared" si="35"/>
        <v>120</v>
      </c>
      <c r="E191" s="37"/>
      <c r="F191" s="37"/>
      <c r="G191" s="37">
        <v>120</v>
      </c>
      <c r="H191" s="37"/>
      <c r="I191" s="37"/>
      <c r="J191" s="79"/>
      <c r="L191" s="5"/>
      <c r="M191" s="5"/>
      <c r="N191" s="5"/>
      <c r="O191" s="6"/>
      <c r="P191" s="6"/>
      <c r="Q191" s="6"/>
      <c r="R191" s="6"/>
      <c r="S191" s="6"/>
      <c r="T191" s="6"/>
      <c r="U191" s="6"/>
      <c r="V191" s="6"/>
      <c r="W191" s="6"/>
      <c r="X191" s="6"/>
    </row>
    <row r="192" spans="1:24" ht="13.8" x14ac:dyDescent="0.25">
      <c r="A192" s="107"/>
      <c r="B192" s="104"/>
      <c r="C192" s="17">
        <v>2021</v>
      </c>
      <c r="D192" s="37">
        <f t="shared" si="35"/>
        <v>120</v>
      </c>
      <c r="E192" s="37"/>
      <c r="F192" s="37"/>
      <c r="G192" s="37">
        <v>120</v>
      </c>
      <c r="H192" s="37"/>
      <c r="I192" s="37"/>
      <c r="J192" s="79"/>
      <c r="L192" s="5"/>
      <c r="M192" s="5"/>
      <c r="N192" s="5"/>
      <c r="O192" s="6"/>
      <c r="P192" s="6"/>
      <c r="Q192" s="6"/>
      <c r="R192" s="6"/>
      <c r="S192" s="6"/>
      <c r="T192" s="6"/>
      <c r="U192" s="6"/>
      <c r="V192" s="6"/>
      <c r="W192" s="6"/>
      <c r="X192" s="6"/>
    </row>
    <row r="193" spans="1:24" ht="13.8" x14ac:dyDescent="0.25">
      <c r="A193" s="107"/>
      <c r="B193" s="104"/>
      <c r="C193" s="17">
        <v>2022</v>
      </c>
      <c r="D193" s="37">
        <f t="shared" si="35"/>
        <v>120</v>
      </c>
      <c r="E193" s="37"/>
      <c r="F193" s="37"/>
      <c r="G193" s="37">
        <v>120</v>
      </c>
      <c r="H193" s="37"/>
      <c r="I193" s="37"/>
      <c r="J193" s="79"/>
      <c r="L193" s="5"/>
      <c r="M193" s="5"/>
      <c r="N193" s="5"/>
      <c r="O193" s="6"/>
      <c r="P193" s="6"/>
      <c r="Q193" s="6"/>
      <c r="R193" s="6"/>
      <c r="S193" s="6"/>
      <c r="T193" s="6"/>
      <c r="U193" s="6"/>
      <c r="V193" s="6"/>
      <c r="W193" s="6"/>
      <c r="X193" s="6"/>
    </row>
    <row r="194" spans="1:24" ht="13.8" x14ac:dyDescent="0.25">
      <c r="A194" s="107"/>
      <c r="B194" s="104"/>
      <c r="C194" s="71">
        <v>2023</v>
      </c>
      <c r="D194" s="68">
        <f t="shared" si="35"/>
        <v>0</v>
      </c>
      <c r="E194" s="68"/>
      <c r="F194" s="68"/>
      <c r="G194" s="68">
        <v>0</v>
      </c>
      <c r="H194" s="37"/>
      <c r="I194" s="37"/>
      <c r="J194" s="79"/>
      <c r="L194" s="5"/>
      <c r="M194" s="5"/>
      <c r="N194" s="5"/>
      <c r="O194" s="6"/>
      <c r="P194" s="6"/>
      <c r="Q194" s="6"/>
      <c r="R194" s="6"/>
      <c r="S194" s="6"/>
      <c r="T194" s="6"/>
      <c r="U194" s="6"/>
      <c r="V194" s="6"/>
      <c r="W194" s="6"/>
      <c r="X194" s="6"/>
    </row>
    <row r="195" spans="1:24" ht="13.8" x14ac:dyDescent="0.25">
      <c r="A195" s="107"/>
      <c r="B195" s="104"/>
      <c r="C195" s="71">
        <v>2024</v>
      </c>
      <c r="D195" s="68">
        <v>120</v>
      </c>
      <c r="E195" s="68"/>
      <c r="F195" s="68"/>
      <c r="G195" s="68">
        <v>0</v>
      </c>
      <c r="H195" s="37"/>
      <c r="I195" s="37"/>
      <c r="J195" s="79"/>
      <c r="L195" s="5"/>
      <c r="M195" s="5"/>
      <c r="N195" s="5"/>
      <c r="O195" s="6"/>
      <c r="P195" s="6"/>
      <c r="Q195" s="6"/>
      <c r="R195" s="6"/>
      <c r="S195" s="6"/>
      <c r="T195" s="6"/>
      <c r="U195" s="6"/>
      <c r="V195" s="6"/>
      <c r="W195" s="6"/>
      <c r="X195" s="6"/>
    </row>
    <row r="196" spans="1:24" ht="13.8" x14ac:dyDescent="0.25">
      <c r="A196" s="107"/>
      <c r="B196" s="104"/>
      <c r="C196" s="17">
        <v>2025</v>
      </c>
      <c r="D196" s="37">
        <v>120</v>
      </c>
      <c r="E196" s="37"/>
      <c r="F196" s="37"/>
      <c r="G196" s="37">
        <v>0</v>
      </c>
      <c r="H196" s="37"/>
      <c r="I196" s="37"/>
      <c r="J196" s="79"/>
      <c r="L196" s="5"/>
      <c r="M196" s="5"/>
      <c r="N196" s="5"/>
      <c r="O196" s="6"/>
      <c r="P196" s="6"/>
      <c r="Q196" s="6"/>
      <c r="R196" s="6"/>
      <c r="S196" s="6"/>
      <c r="T196" s="6"/>
      <c r="U196" s="6"/>
      <c r="V196" s="6"/>
      <c r="W196" s="6"/>
      <c r="X196" s="6"/>
    </row>
    <row r="197" spans="1:24" ht="13.8" x14ac:dyDescent="0.25">
      <c r="A197" s="107"/>
      <c r="B197" s="104"/>
      <c r="C197" s="17">
        <v>2026</v>
      </c>
      <c r="D197" s="37"/>
      <c r="E197" s="37"/>
      <c r="F197" s="37"/>
      <c r="G197" s="37"/>
      <c r="H197" s="37"/>
      <c r="I197" s="37"/>
      <c r="J197" s="79"/>
      <c r="L197" s="5"/>
      <c r="M197" s="5"/>
      <c r="N197" s="5"/>
      <c r="O197" s="6"/>
      <c r="P197" s="6"/>
      <c r="Q197" s="6"/>
      <c r="R197" s="6"/>
      <c r="S197" s="6"/>
      <c r="T197" s="6"/>
      <c r="U197" s="6"/>
      <c r="V197" s="6"/>
      <c r="W197" s="6"/>
      <c r="X197" s="6"/>
    </row>
    <row r="198" spans="1:24" ht="13.8" x14ac:dyDescent="0.25">
      <c r="A198" s="107"/>
      <c r="B198" s="104"/>
      <c r="C198" s="17">
        <v>2027</v>
      </c>
      <c r="D198" s="37"/>
      <c r="E198" s="37"/>
      <c r="F198" s="37"/>
      <c r="G198" s="37"/>
      <c r="H198" s="37"/>
      <c r="I198" s="37"/>
      <c r="J198" s="79"/>
      <c r="L198" s="5"/>
      <c r="M198" s="5"/>
      <c r="N198" s="5"/>
      <c r="O198" s="6"/>
      <c r="P198" s="6"/>
      <c r="Q198" s="6"/>
      <c r="R198" s="6"/>
      <c r="S198" s="6"/>
      <c r="T198" s="6"/>
      <c r="U198" s="6"/>
      <c r="V198" s="6"/>
      <c r="W198" s="6"/>
      <c r="X198" s="6"/>
    </row>
    <row r="199" spans="1:24" ht="13.8" x14ac:dyDescent="0.25">
      <c r="A199" s="108"/>
      <c r="B199" s="105"/>
      <c r="C199" s="17">
        <v>2028</v>
      </c>
      <c r="D199" s="37"/>
      <c r="E199" s="37"/>
      <c r="F199" s="37"/>
      <c r="G199" s="37"/>
      <c r="H199" s="37"/>
      <c r="I199" s="37"/>
      <c r="J199" s="80"/>
      <c r="L199" s="5"/>
      <c r="M199" s="5"/>
      <c r="N199" s="5"/>
      <c r="O199" s="6"/>
      <c r="P199" s="6"/>
      <c r="Q199" s="6"/>
      <c r="R199" s="6"/>
      <c r="S199" s="6"/>
      <c r="T199" s="6"/>
      <c r="U199" s="6"/>
      <c r="V199" s="6"/>
      <c r="W199" s="6"/>
      <c r="X199" s="6"/>
    </row>
    <row r="200" spans="1:24" s="45" customFormat="1" ht="10.199999999999999" x14ac:dyDescent="0.2">
      <c r="A200" s="8"/>
      <c r="B200" s="52"/>
      <c r="C200" s="10"/>
      <c r="D200" s="62"/>
      <c r="E200" s="62"/>
      <c r="F200" s="62"/>
      <c r="G200" s="62"/>
      <c r="H200" s="62"/>
      <c r="I200" s="62"/>
      <c r="J200" s="57"/>
      <c r="L200" s="12"/>
      <c r="M200" s="12"/>
      <c r="N200" s="12"/>
      <c r="O200" s="44"/>
      <c r="P200" s="44"/>
      <c r="Q200" s="44"/>
      <c r="R200" s="44"/>
      <c r="S200" s="44"/>
      <c r="T200" s="44"/>
      <c r="U200" s="44"/>
      <c r="V200" s="44"/>
      <c r="W200" s="44"/>
      <c r="X200" s="44"/>
    </row>
    <row r="201" spans="1:24" ht="13.95" customHeight="1" x14ac:dyDescent="0.25">
      <c r="A201" s="106" t="s">
        <v>70</v>
      </c>
      <c r="B201" s="103" t="s">
        <v>52</v>
      </c>
      <c r="C201" s="17" t="s">
        <v>17</v>
      </c>
      <c r="D201" s="36">
        <f t="shared" ref="D201:I201" si="36">D202+D203+D204+D205+D206+D207+D208+D209+D213</f>
        <v>2524.61</v>
      </c>
      <c r="E201" s="36">
        <f t="shared" si="36"/>
        <v>0</v>
      </c>
      <c r="F201" s="36">
        <f t="shared" si="36"/>
        <v>0</v>
      </c>
      <c r="G201" s="36">
        <f t="shared" si="36"/>
        <v>2524.61</v>
      </c>
      <c r="H201" s="36">
        <f t="shared" si="36"/>
        <v>0</v>
      </c>
      <c r="I201" s="36">
        <f t="shared" si="36"/>
        <v>0</v>
      </c>
      <c r="J201" s="78" t="s">
        <v>13</v>
      </c>
      <c r="L201" s="5"/>
      <c r="M201" s="5"/>
      <c r="N201" s="5"/>
      <c r="O201" s="6"/>
      <c r="P201" s="6"/>
      <c r="Q201" s="6"/>
      <c r="R201" s="6"/>
      <c r="S201" s="6"/>
      <c r="T201" s="6"/>
      <c r="U201" s="6"/>
      <c r="V201" s="6"/>
      <c r="W201" s="6"/>
      <c r="X201" s="6"/>
    </row>
    <row r="202" spans="1:24" ht="13.8" x14ac:dyDescent="0.25">
      <c r="A202" s="107"/>
      <c r="B202" s="104"/>
      <c r="C202" s="17">
        <v>2017</v>
      </c>
      <c r="D202" s="37">
        <f t="shared" ref="D202:D212" si="37">E202+F202+G202+H202+I202</f>
        <v>300</v>
      </c>
      <c r="E202" s="37"/>
      <c r="F202" s="37"/>
      <c r="G202" s="37">
        <v>300</v>
      </c>
      <c r="H202" s="37"/>
      <c r="I202" s="37"/>
      <c r="J202" s="79"/>
      <c r="L202" s="5"/>
      <c r="M202" s="5"/>
      <c r="N202" s="5"/>
      <c r="O202" s="6"/>
      <c r="P202" s="6"/>
      <c r="Q202" s="6"/>
      <c r="R202" s="6"/>
      <c r="S202" s="6"/>
      <c r="T202" s="6"/>
      <c r="U202" s="6"/>
      <c r="V202" s="6"/>
      <c r="W202" s="6"/>
      <c r="X202" s="6"/>
    </row>
    <row r="203" spans="1:24" ht="13.8" x14ac:dyDescent="0.25">
      <c r="A203" s="107"/>
      <c r="B203" s="104"/>
      <c r="C203" s="17">
        <v>2018</v>
      </c>
      <c r="D203" s="37">
        <f t="shared" si="37"/>
        <v>319.39999999999998</v>
      </c>
      <c r="E203" s="37"/>
      <c r="F203" s="37"/>
      <c r="G203" s="37">
        <v>319.39999999999998</v>
      </c>
      <c r="H203" s="37"/>
      <c r="I203" s="37"/>
      <c r="J203" s="79"/>
      <c r="L203" s="5"/>
      <c r="M203" s="5"/>
      <c r="N203" s="5"/>
      <c r="O203" s="6"/>
      <c r="P203" s="6"/>
      <c r="Q203" s="6"/>
      <c r="R203" s="6"/>
      <c r="S203" s="6"/>
      <c r="T203" s="6"/>
      <c r="U203" s="6"/>
      <c r="V203" s="6"/>
      <c r="W203" s="6"/>
      <c r="X203" s="6"/>
    </row>
    <row r="204" spans="1:24" ht="13.8" x14ac:dyDescent="0.25">
      <c r="A204" s="107"/>
      <c r="B204" s="104"/>
      <c r="C204" s="17">
        <v>2019</v>
      </c>
      <c r="D204" s="37">
        <f t="shared" si="37"/>
        <v>320</v>
      </c>
      <c r="E204" s="37"/>
      <c r="F204" s="37"/>
      <c r="G204" s="37">
        <v>320</v>
      </c>
      <c r="H204" s="37"/>
      <c r="I204" s="37"/>
      <c r="J204" s="79"/>
      <c r="L204" s="5"/>
      <c r="M204" s="5"/>
      <c r="N204" s="5"/>
      <c r="O204" s="6"/>
      <c r="P204" s="6"/>
      <c r="Q204" s="6"/>
      <c r="R204" s="6"/>
      <c r="S204" s="6"/>
      <c r="T204" s="6"/>
      <c r="U204" s="6"/>
      <c r="V204" s="6"/>
      <c r="W204" s="6"/>
      <c r="X204" s="6"/>
    </row>
    <row r="205" spans="1:24" ht="13.8" x14ac:dyDescent="0.25">
      <c r="A205" s="107"/>
      <c r="B205" s="104"/>
      <c r="C205" s="17">
        <v>2020</v>
      </c>
      <c r="D205" s="37">
        <f t="shared" si="37"/>
        <v>320</v>
      </c>
      <c r="E205" s="37"/>
      <c r="F205" s="37"/>
      <c r="G205" s="37">
        <v>320</v>
      </c>
      <c r="H205" s="37"/>
      <c r="I205" s="37"/>
      <c r="J205" s="79"/>
      <c r="L205" s="5"/>
      <c r="M205" s="5"/>
      <c r="N205" s="5"/>
      <c r="O205" s="6"/>
      <c r="P205" s="6"/>
      <c r="Q205" s="6"/>
      <c r="R205" s="6"/>
      <c r="S205" s="6"/>
      <c r="T205" s="6"/>
      <c r="U205" s="6"/>
      <c r="V205" s="6"/>
      <c r="W205" s="6"/>
      <c r="X205" s="6"/>
    </row>
    <row r="206" spans="1:24" ht="13.8" x14ac:dyDescent="0.25">
      <c r="A206" s="107"/>
      <c r="B206" s="104"/>
      <c r="C206" s="17">
        <v>2021</v>
      </c>
      <c r="D206" s="37">
        <f t="shared" si="37"/>
        <v>320</v>
      </c>
      <c r="E206" s="37"/>
      <c r="F206" s="37"/>
      <c r="G206" s="37">
        <v>320</v>
      </c>
      <c r="H206" s="37"/>
      <c r="I206" s="37"/>
      <c r="J206" s="79"/>
      <c r="L206" s="5"/>
      <c r="M206" s="5"/>
      <c r="N206" s="5"/>
      <c r="O206" s="6"/>
      <c r="P206" s="6"/>
      <c r="Q206" s="6"/>
      <c r="R206" s="6"/>
      <c r="S206" s="6"/>
      <c r="T206" s="6"/>
      <c r="U206" s="6"/>
      <c r="V206" s="6"/>
      <c r="W206" s="6"/>
      <c r="X206" s="6"/>
    </row>
    <row r="207" spans="1:24" ht="13.8" x14ac:dyDescent="0.25">
      <c r="A207" s="107"/>
      <c r="B207" s="104"/>
      <c r="C207" s="17">
        <v>2022</v>
      </c>
      <c r="D207" s="37">
        <f t="shared" si="37"/>
        <v>283.33</v>
      </c>
      <c r="E207" s="37"/>
      <c r="F207" s="37"/>
      <c r="G207" s="37">
        <v>283.33</v>
      </c>
      <c r="H207" s="37"/>
      <c r="I207" s="37"/>
      <c r="J207" s="79"/>
      <c r="L207" s="5"/>
      <c r="M207" s="5"/>
      <c r="N207" s="5"/>
      <c r="O207" s="6"/>
      <c r="P207" s="6"/>
      <c r="Q207" s="6"/>
      <c r="R207" s="6"/>
      <c r="S207" s="6"/>
      <c r="T207" s="6"/>
      <c r="U207" s="6"/>
      <c r="V207" s="6"/>
      <c r="W207" s="6"/>
      <c r="X207" s="6"/>
    </row>
    <row r="208" spans="1:24" ht="13.8" x14ac:dyDescent="0.25">
      <c r="A208" s="107"/>
      <c r="B208" s="104"/>
      <c r="C208" s="71">
        <v>2023</v>
      </c>
      <c r="D208" s="75">
        <f t="shared" si="37"/>
        <v>320</v>
      </c>
      <c r="E208" s="75"/>
      <c r="F208" s="75"/>
      <c r="G208" s="75">
        <v>320</v>
      </c>
      <c r="H208" s="37"/>
      <c r="I208" s="37"/>
      <c r="J208" s="79"/>
      <c r="L208" s="5"/>
      <c r="M208" s="5"/>
      <c r="N208" s="5"/>
      <c r="O208" s="6"/>
      <c r="P208" s="6"/>
      <c r="Q208" s="6"/>
      <c r="R208" s="6"/>
      <c r="S208" s="6"/>
      <c r="T208" s="6"/>
      <c r="U208" s="6"/>
      <c r="V208" s="6"/>
      <c r="W208" s="6"/>
      <c r="X208" s="6"/>
    </row>
    <row r="209" spans="1:24" ht="13.8" x14ac:dyDescent="0.25">
      <c r="A209" s="107"/>
      <c r="B209" s="104"/>
      <c r="C209" s="71">
        <v>2024</v>
      </c>
      <c r="D209" s="37">
        <f t="shared" si="37"/>
        <v>341.88</v>
      </c>
      <c r="E209" s="68"/>
      <c r="F209" s="68"/>
      <c r="G209" s="68">
        <v>341.88</v>
      </c>
      <c r="H209" s="37"/>
      <c r="I209" s="37"/>
      <c r="J209" s="79"/>
      <c r="L209" s="5"/>
      <c r="M209" s="5"/>
      <c r="N209" s="5"/>
      <c r="O209" s="6"/>
      <c r="P209" s="6"/>
      <c r="Q209" s="6"/>
      <c r="R209" s="6"/>
      <c r="S209" s="6"/>
      <c r="T209" s="6"/>
      <c r="U209" s="6"/>
      <c r="V209" s="6"/>
      <c r="W209" s="6"/>
      <c r="X209" s="6"/>
    </row>
    <row r="210" spans="1:24" ht="13.8" x14ac:dyDescent="0.25">
      <c r="A210" s="107"/>
      <c r="B210" s="104"/>
      <c r="C210" s="17">
        <v>2025</v>
      </c>
      <c r="D210" s="37">
        <f t="shared" si="37"/>
        <v>350</v>
      </c>
      <c r="E210" s="37"/>
      <c r="F210" s="37"/>
      <c r="G210" s="37">
        <v>350</v>
      </c>
      <c r="H210" s="37"/>
      <c r="I210" s="37"/>
      <c r="J210" s="79"/>
      <c r="L210" s="5"/>
      <c r="M210" s="5"/>
      <c r="N210" s="5"/>
      <c r="O210" s="6"/>
      <c r="P210" s="6"/>
      <c r="Q210" s="6"/>
      <c r="R210" s="6"/>
      <c r="S210" s="6"/>
      <c r="T210" s="6"/>
      <c r="U210" s="6"/>
      <c r="V210" s="6"/>
      <c r="W210" s="6"/>
      <c r="X210" s="6"/>
    </row>
    <row r="211" spans="1:24" ht="13.8" x14ac:dyDescent="0.25">
      <c r="A211" s="107"/>
      <c r="B211" s="104"/>
      <c r="C211" s="17">
        <v>2026</v>
      </c>
      <c r="D211" s="37">
        <f t="shared" si="37"/>
        <v>0</v>
      </c>
      <c r="E211" s="37"/>
      <c r="F211" s="37"/>
      <c r="G211" s="37">
        <v>0</v>
      </c>
      <c r="H211" s="37"/>
      <c r="I211" s="37"/>
      <c r="J211" s="79"/>
      <c r="L211" s="5"/>
      <c r="M211" s="5"/>
      <c r="N211" s="5"/>
      <c r="O211" s="6"/>
      <c r="P211" s="6"/>
      <c r="Q211" s="6"/>
      <c r="R211" s="6"/>
      <c r="S211" s="6"/>
      <c r="T211" s="6"/>
      <c r="U211" s="6"/>
      <c r="V211" s="6"/>
      <c r="W211" s="6"/>
      <c r="X211" s="6"/>
    </row>
    <row r="212" spans="1:24" ht="13.8" x14ac:dyDescent="0.25">
      <c r="A212" s="107"/>
      <c r="B212" s="104"/>
      <c r="C212" s="17">
        <v>2027</v>
      </c>
      <c r="D212" s="37">
        <f t="shared" si="37"/>
        <v>0</v>
      </c>
      <c r="E212" s="37"/>
      <c r="F212" s="37"/>
      <c r="G212" s="37">
        <v>0</v>
      </c>
      <c r="H212" s="37"/>
      <c r="I212" s="37"/>
      <c r="J212" s="79"/>
      <c r="L212" s="5"/>
      <c r="M212" s="5"/>
      <c r="N212" s="5"/>
      <c r="O212" s="6"/>
      <c r="P212" s="6"/>
      <c r="Q212" s="6"/>
      <c r="R212" s="6"/>
      <c r="S212" s="6"/>
      <c r="T212" s="6"/>
      <c r="U212" s="6"/>
      <c r="V212" s="6"/>
      <c r="W212" s="6"/>
      <c r="X212" s="6"/>
    </row>
    <row r="213" spans="1:24" ht="13.8" x14ac:dyDescent="0.25">
      <c r="A213" s="108"/>
      <c r="B213" s="105"/>
      <c r="C213" s="17"/>
      <c r="D213" s="37"/>
      <c r="E213" s="37"/>
      <c r="F213" s="37"/>
      <c r="G213" s="37"/>
      <c r="H213" s="37"/>
      <c r="I213" s="37"/>
      <c r="J213" s="80"/>
      <c r="L213" s="5"/>
      <c r="M213" s="5"/>
      <c r="N213" s="5"/>
      <c r="O213" s="6"/>
      <c r="P213" s="6"/>
      <c r="Q213" s="6"/>
      <c r="R213" s="6"/>
      <c r="S213" s="6"/>
      <c r="T213" s="6"/>
      <c r="U213" s="6"/>
      <c r="V213" s="6"/>
      <c r="W213" s="6"/>
      <c r="X213" s="6"/>
    </row>
    <row r="214" spans="1:24" s="45" customFormat="1" ht="10.199999999999999" x14ac:dyDescent="0.2">
      <c r="A214" s="8"/>
      <c r="B214" s="52"/>
      <c r="C214" s="10"/>
      <c r="D214" s="62"/>
      <c r="E214" s="62"/>
      <c r="F214" s="62"/>
      <c r="G214" s="62"/>
      <c r="H214" s="62"/>
      <c r="I214" s="62"/>
      <c r="J214" s="57"/>
      <c r="L214" s="12"/>
      <c r="M214" s="12"/>
      <c r="N214" s="12"/>
      <c r="O214" s="44"/>
      <c r="P214" s="44"/>
      <c r="Q214" s="44"/>
      <c r="R214" s="44"/>
      <c r="S214" s="44"/>
      <c r="T214" s="44"/>
      <c r="U214" s="44"/>
      <c r="V214" s="44"/>
      <c r="W214" s="44"/>
      <c r="X214" s="44"/>
    </row>
    <row r="215" spans="1:24" ht="13.95" customHeight="1" x14ac:dyDescent="0.25">
      <c r="A215" s="106" t="s">
        <v>71</v>
      </c>
      <c r="B215" s="103" t="s">
        <v>53</v>
      </c>
      <c r="C215" s="17" t="s">
        <v>17</v>
      </c>
      <c r="D215" s="36">
        <f t="shared" ref="D215:I215" si="38">D216+D217+D218+D219+D220+D221+D222+D223+D227</f>
        <v>30</v>
      </c>
      <c r="E215" s="36">
        <f t="shared" si="38"/>
        <v>0</v>
      </c>
      <c r="F215" s="36">
        <f t="shared" si="38"/>
        <v>0</v>
      </c>
      <c r="G215" s="36">
        <f t="shared" si="38"/>
        <v>30</v>
      </c>
      <c r="H215" s="36">
        <f t="shared" si="38"/>
        <v>0</v>
      </c>
      <c r="I215" s="36">
        <f t="shared" si="38"/>
        <v>0</v>
      </c>
      <c r="J215" s="78" t="s">
        <v>13</v>
      </c>
      <c r="L215" s="5"/>
      <c r="M215" s="5"/>
      <c r="N215" s="5"/>
      <c r="O215" s="6"/>
      <c r="P215" s="6"/>
      <c r="Q215" s="6"/>
      <c r="R215" s="6"/>
      <c r="S215" s="6"/>
      <c r="T215" s="6"/>
      <c r="U215" s="6"/>
      <c r="V215" s="6"/>
      <c r="W215" s="6"/>
      <c r="X215" s="6"/>
    </row>
    <row r="216" spans="1:24" ht="13.8" x14ac:dyDescent="0.25">
      <c r="A216" s="107"/>
      <c r="B216" s="104"/>
      <c r="C216" s="17">
        <v>2017</v>
      </c>
      <c r="D216" s="37">
        <f t="shared" ref="D216:D223" si="39">E216+F216+G216+H216+I216</f>
        <v>30</v>
      </c>
      <c r="E216" s="37"/>
      <c r="F216" s="37"/>
      <c r="G216" s="37">
        <v>30</v>
      </c>
      <c r="H216" s="37"/>
      <c r="I216" s="37"/>
      <c r="J216" s="79"/>
      <c r="L216" s="5"/>
      <c r="M216" s="5"/>
      <c r="N216" s="5"/>
      <c r="O216" s="6"/>
      <c r="P216" s="6"/>
      <c r="Q216" s="6"/>
      <c r="R216" s="6"/>
      <c r="S216" s="6"/>
      <c r="T216" s="6"/>
      <c r="U216" s="6"/>
      <c r="V216" s="6"/>
      <c r="W216" s="6"/>
      <c r="X216" s="6"/>
    </row>
    <row r="217" spans="1:24" ht="13.8" x14ac:dyDescent="0.25">
      <c r="A217" s="107"/>
      <c r="B217" s="104"/>
      <c r="C217" s="17">
        <v>2018</v>
      </c>
      <c r="D217" s="37">
        <f t="shared" si="39"/>
        <v>0</v>
      </c>
      <c r="E217" s="37"/>
      <c r="F217" s="37"/>
      <c r="G217" s="37">
        <v>0</v>
      </c>
      <c r="H217" s="37"/>
      <c r="I217" s="37"/>
      <c r="J217" s="79"/>
      <c r="L217" s="5"/>
      <c r="M217" s="5"/>
      <c r="N217" s="5"/>
      <c r="O217" s="6"/>
      <c r="P217" s="6"/>
      <c r="Q217" s="6"/>
      <c r="R217" s="6"/>
      <c r="S217" s="6"/>
      <c r="T217" s="6"/>
      <c r="U217" s="6"/>
      <c r="V217" s="6"/>
      <c r="W217" s="6"/>
      <c r="X217" s="6"/>
    </row>
    <row r="218" spans="1:24" ht="13.8" x14ac:dyDescent="0.25">
      <c r="A218" s="107"/>
      <c r="B218" s="104"/>
      <c r="C218" s="17">
        <v>2019</v>
      </c>
      <c r="D218" s="37">
        <f t="shared" si="39"/>
        <v>0</v>
      </c>
      <c r="E218" s="37"/>
      <c r="F218" s="37"/>
      <c r="G218" s="37">
        <v>0</v>
      </c>
      <c r="H218" s="37"/>
      <c r="I218" s="37"/>
      <c r="J218" s="79"/>
      <c r="L218" s="5"/>
      <c r="M218" s="5"/>
      <c r="N218" s="5"/>
      <c r="O218" s="6"/>
      <c r="P218" s="6"/>
      <c r="Q218" s="6"/>
      <c r="R218" s="6"/>
      <c r="S218" s="6"/>
      <c r="T218" s="6"/>
      <c r="U218" s="6"/>
      <c r="V218" s="6"/>
      <c r="W218" s="6"/>
      <c r="X218" s="6"/>
    </row>
    <row r="219" spans="1:24" ht="13.8" x14ac:dyDescent="0.25">
      <c r="A219" s="107"/>
      <c r="B219" s="104"/>
      <c r="C219" s="17">
        <v>2020</v>
      </c>
      <c r="D219" s="37">
        <f t="shared" si="39"/>
        <v>0</v>
      </c>
      <c r="E219" s="37"/>
      <c r="F219" s="37"/>
      <c r="G219" s="37">
        <v>0</v>
      </c>
      <c r="H219" s="37"/>
      <c r="I219" s="37"/>
      <c r="J219" s="79"/>
      <c r="L219" s="5"/>
      <c r="M219" s="5"/>
      <c r="N219" s="5"/>
      <c r="O219" s="6"/>
      <c r="P219" s="6"/>
      <c r="Q219" s="6"/>
      <c r="R219" s="6"/>
      <c r="S219" s="6"/>
      <c r="T219" s="6"/>
      <c r="U219" s="6"/>
      <c r="V219" s="6"/>
      <c r="W219" s="6"/>
      <c r="X219" s="6"/>
    </row>
    <row r="220" spans="1:24" ht="13.8" x14ac:dyDescent="0.25">
      <c r="A220" s="107"/>
      <c r="B220" s="104"/>
      <c r="C220" s="17">
        <v>2021</v>
      </c>
      <c r="D220" s="37">
        <f t="shared" si="39"/>
        <v>0</v>
      </c>
      <c r="E220" s="37"/>
      <c r="F220" s="37"/>
      <c r="G220" s="37">
        <v>0</v>
      </c>
      <c r="H220" s="37"/>
      <c r="I220" s="37"/>
      <c r="J220" s="79"/>
      <c r="L220" s="5"/>
      <c r="M220" s="5"/>
      <c r="N220" s="5"/>
      <c r="O220" s="6"/>
      <c r="P220" s="6"/>
      <c r="Q220" s="6"/>
      <c r="R220" s="6"/>
      <c r="S220" s="6"/>
      <c r="T220" s="6"/>
      <c r="U220" s="6"/>
      <c r="V220" s="6"/>
      <c r="W220" s="6"/>
      <c r="X220" s="6"/>
    </row>
    <row r="221" spans="1:24" ht="13.8" x14ac:dyDescent="0.25">
      <c r="A221" s="107"/>
      <c r="B221" s="104"/>
      <c r="C221" s="17">
        <v>2022</v>
      </c>
      <c r="D221" s="37">
        <f t="shared" si="39"/>
        <v>0</v>
      </c>
      <c r="E221" s="37"/>
      <c r="F221" s="37"/>
      <c r="G221" s="37">
        <v>0</v>
      </c>
      <c r="H221" s="37"/>
      <c r="I221" s="37"/>
      <c r="J221" s="79"/>
      <c r="L221" s="5"/>
      <c r="M221" s="5"/>
      <c r="N221" s="5"/>
      <c r="O221" s="6"/>
      <c r="P221" s="6"/>
      <c r="Q221" s="6"/>
      <c r="R221" s="6"/>
      <c r="S221" s="6"/>
      <c r="T221" s="6"/>
      <c r="U221" s="6"/>
      <c r="V221" s="6"/>
      <c r="W221" s="6"/>
      <c r="X221" s="6"/>
    </row>
    <row r="222" spans="1:24" ht="13.8" x14ac:dyDescent="0.25">
      <c r="A222" s="107"/>
      <c r="B222" s="104"/>
      <c r="C222" s="17">
        <v>2023</v>
      </c>
      <c r="D222" s="37">
        <f t="shared" si="39"/>
        <v>0</v>
      </c>
      <c r="E222" s="37"/>
      <c r="F222" s="37"/>
      <c r="G222" s="37">
        <v>0</v>
      </c>
      <c r="H222" s="37"/>
      <c r="I222" s="37"/>
      <c r="J222" s="79"/>
      <c r="L222" s="5"/>
      <c r="M222" s="5"/>
      <c r="N222" s="5"/>
      <c r="O222" s="6"/>
      <c r="P222" s="6"/>
      <c r="Q222" s="6"/>
      <c r="R222" s="6"/>
      <c r="S222" s="6"/>
      <c r="T222" s="6"/>
      <c r="U222" s="6"/>
      <c r="V222" s="6"/>
      <c r="W222" s="6"/>
      <c r="X222" s="6"/>
    </row>
    <row r="223" spans="1:24" ht="13.8" x14ac:dyDescent="0.25">
      <c r="A223" s="107"/>
      <c r="B223" s="104"/>
      <c r="C223" s="17">
        <v>2024</v>
      </c>
      <c r="D223" s="37">
        <f t="shared" si="39"/>
        <v>0</v>
      </c>
      <c r="E223" s="37"/>
      <c r="F223" s="37"/>
      <c r="G223" s="37">
        <v>0</v>
      </c>
      <c r="H223" s="37"/>
      <c r="I223" s="37"/>
      <c r="J223" s="79"/>
      <c r="L223" s="5"/>
      <c r="M223" s="5"/>
      <c r="N223" s="5"/>
      <c r="O223" s="6"/>
      <c r="P223" s="6"/>
      <c r="Q223" s="6"/>
      <c r="R223" s="6"/>
      <c r="S223" s="6"/>
      <c r="T223" s="6"/>
      <c r="U223" s="6"/>
      <c r="V223" s="6"/>
      <c r="W223" s="6"/>
      <c r="X223" s="6"/>
    </row>
    <row r="224" spans="1:24" ht="13.8" x14ac:dyDescent="0.25">
      <c r="A224" s="107"/>
      <c r="B224" s="104"/>
      <c r="C224" s="17">
        <v>2025</v>
      </c>
      <c r="D224" s="37">
        <v>0</v>
      </c>
      <c r="E224" s="37"/>
      <c r="F224" s="37"/>
      <c r="G224" s="37">
        <v>0</v>
      </c>
      <c r="H224" s="37"/>
      <c r="I224" s="37"/>
      <c r="J224" s="79"/>
      <c r="L224" s="5"/>
      <c r="M224" s="5"/>
      <c r="N224" s="5"/>
      <c r="O224" s="6"/>
      <c r="P224" s="6"/>
      <c r="Q224" s="6"/>
      <c r="R224" s="6"/>
      <c r="S224" s="6"/>
      <c r="T224" s="6"/>
      <c r="U224" s="6"/>
      <c r="V224" s="6"/>
      <c r="W224" s="6"/>
      <c r="X224" s="6"/>
    </row>
    <row r="225" spans="1:24" ht="13.8" x14ac:dyDescent="0.25">
      <c r="A225" s="107"/>
      <c r="B225" s="104"/>
      <c r="C225" s="17">
        <v>2026</v>
      </c>
      <c r="D225" s="37">
        <v>0</v>
      </c>
      <c r="E225" s="37"/>
      <c r="F225" s="37"/>
      <c r="G225" s="37">
        <v>0</v>
      </c>
      <c r="H225" s="37"/>
      <c r="I225" s="37"/>
      <c r="J225" s="79"/>
      <c r="L225" s="5"/>
      <c r="M225" s="5"/>
      <c r="N225" s="5"/>
      <c r="O225" s="6"/>
      <c r="P225" s="6"/>
      <c r="Q225" s="6"/>
      <c r="R225" s="6"/>
      <c r="S225" s="6"/>
      <c r="T225" s="6"/>
      <c r="U225" s="6"/>
      <c r="V225" s="6"/>
      <c r="W225" s="6"/>
      <c r="X225" s="6"/>
    </row>
    <row r="226" spans="1:24" ht="13.8" x14ac:dyDescent="0.25">
      <c r="A226" s="107"/>
      <c r="B226" s="104"/>
      <c r="C226" s="17">
        <v>2027</v>
      </c>
      <c r="D226" s="37">
        <v>0</v>
      </c>
      <c r="E226" s="37"/>
      <c r="F226" s="37"/>
      <c r="G226" s="37">
        <v>0</v>
      </c>
      <c r="H226" s="37"/>
      <c r="I226" s="37"/>
      <c r="J226" s="79"/>
      <c r="L226" s="5"/>
      <c r="M226" s="5"/>
      <c r="N226" s="5"/>
      <c r="O226" s="6"/>
      <c r="P226" s="6"/>
      <c r="Q226" s="6"/>
      <c r="R226" s="6"/>
      <c r="S226" s="6"/>
      <c r="T226" s="6"/>
      <c r="U226" s="6"/>
      <c r="V226" s="6"/>
      <c r="W226" s="6"/>
      <c r="X226" s="6"/>
    </row>
    <row r="227" spans="1:24" ht="13.8" x14ac:dyDescent="0.25">
      <c r="A227" s="108"/>
      <c r="B227" s="105"/>
      <c r="C227" s="17"/>
      <c r="D227" s="37"/>
      <c r="E227" s="37"/>
      <c r="F227" s="37"/>
      <c r="G227" s="37"/>
      <c r="H227" s="37"/>
      <c r="I227" s="37"/>
      <c r="J227" s="80"/>
      <c r="L227" s="5"/>
      <c r="M227" s="5"/>
      <c r="N227" s="5"/>
      <c r="O227" s="6"/>
      <c r="P227" s="6"/>
      <c r="Q227" s="6"/>
      <c r="R227" s="6"/>
      <c r="S227" s="6"/>
      <c r="T227" s="6"/>
      <c r="U227" s="6"/>
      <c r="V227" s="6"/>
      <c r="W227" s="6"/>
      <c r="X227" s="6"/>
    </row>
    <row r="228" spans="1:24" s="45" customFormat="1" ht="10.199999999999999" x14ac:dyDescent="0.2">
      <c r="A228" s="8"/>
      <c r="B228" s="52"/>
      <c r="C228" s="10"/>
      <c r="D228" s="62"/>
      <c r="E228" s="62"/>
      <c r="F228" s="62"/>
      <c r="G228" s="62"/>
      <c r="H228" s="62"/>
      <c r="I228" s="62"/>
      <c r="J228" s="57"/>
      <c r="L228" s="12"/>
      <c r="M228" s="12"/>
      <c r="N228" s="12"/>
      <c r="O228" s="44"/>
      <c r="P228" s="44"/>
      <c r="Q228" s="44"/>
      <c r="R228" s="44"/>
      <c r="S228" s="44"/>
      <c r="T228" s="44"/>
      <c r="U228" s="44"/>
      <c r="V228" s="44"/>
      <c r="W228" s="44"/>
      <c r="X228" s="44"/>
    </row>
    <row r="229" spans="1:24" ht="13.95" customHeight="1" x14ac:dyDescent="0.25">
      <c r="A229" s="106" t="s">
        <v>72</v>
      </c>
      <c r="B229" s="103" t="s">
        <v>58</v>
      </c>
      <c r="C229" s="17" t="s">
        <v>17</v>
      </c>
      <c r="D229" s="36">
        <f t="shared" ref="D229:I229" si="40">D230+D231+D232+D233+D234+D235+D236+D237+D241</f>
        <v>0</v>
      </c>
      <c r="E229" s="36">
        <f t="shared" si="40"/>
        <v>0</v>
      </c>
      <c r="F229" s="36">
        <f t="shared" si="40"/>
        <v>0</v>
      </c>
      <c r="G229" s="36">
        <f t="shared" si="40"/>
        <v>0</v>
      </c>
      <c r="H229" s="36">
        <f t="shared" si="40"/>
        <v>0</v>
      </c>
      <c r="I229" s="36">
        <f t="shared" si="40"/>
        <v>0</v>
      </c>
      <c r="J229" s="78" t="s">
        <v>13</v>
      </c>
      <c r="L229" s="5"/>
      <c r="M229" s="5"/>
      <c r="N229" s="5"/>
      <c r="O229" s="6"/>
      <c r="P229" s="6"/>
      <c r="Q229" s="6"/>
      <c r="R229" s="6"/>
      <c r="S229" s="6"/>
      <c r="T229" s="6"/>
      <c r="U229" s="6"/>
      <c r="V229" s="6"/>
      <c r="W229" s="6"/>
      <c r="X229" s="6"/>
    </row>
    <row r="230" spans="1:24" ht="13.8" x14ac:dyDescent="0.25">
      <c r="A230" s="107"/>
      <c r="B230" s="104"/>
      <c r="C230" s="17">
        <v>2017</v>
      </c>
      <c r="D230" s="37">
        <f t="shared" ref="D230:D236" si="41">E230+F230+G230+H230+I230</f>
        <v>0</v>
      </c>
      <c r="E230" s="37"/>
      <c r="F230" s="37"/>
      <c r="G230" s="37">
        <v>0</v>
      </c>
      <c r="H230" s="37"/>
      <c r="I230" s="37"/>
      <c r="J230" s="79"/>
      <c r="L230" s="5"/>
      <c r="M230" s="5"/>
      <c r="N230" s="5"/>
      <c r="O230" s="6"/>
      <c r="P230" s="6"/>
      <c r="Q230" s="6"/>
      <c r="R230" s="6"/>
      <c r="S230" s="6"/>
      <c r="T230" s="6"/>
      <c r="U230" s="6"/>
      <c r="V230" s="6"/>
      <c r="W230" s="6"/>
      <c r="X230" s="6"/>
    </row>
    <row r="231" spans="1:24" ht="13.8" x14ac:dyDescent="0.25">
      <c r="A231" s="107"/>
      <c r="B231" s="104"/>
      <c r="C231" s="17">
        <v>2018</v>
      </c>
      <c r="D231" s="37">
        <f t="shared" si="41"/>
        <v>0</v>
      </c>
      <c r="E231" s="37"/>
      <c r="F231" s="37"/>
      <c r="G231" s="37">
        <v>0</v>
      </c>
      <c r="H231" s="37"/>
      <c r="I231" s="37"/>
      <c r="J231" s="79"/>
      <c r="L231" s="5"/>
      <c r="M231" s="5"/>
      <c r="N231" s="5"/>
      <c r="O231" s="6"/>
      <c r="P231" s="6"/>
      <c r="Q231" s="6"/>
      <c r="R231" s="6"/>
      <c r="S231" s="6"/>
      <c r="T231" s="6"/>
      <c r="U231" s="6"/>
      <c r="V231" s="6"/>
      <c r="W231" s="6"/>
      <c r="X231" s="6"/>
    </row>
    <row r="232" spans="1:24" ht="13.8" x14ac:dyDescent="0.25">
      <c r="A232" s="107"/>
      <c r="B232" s="104"/>
      <c r="C232" s="17">
        <v>2019</v>
      </c>
      <c r="D232" s="37">
        <f t="shared" si="41"/>
        <v>0</v>
      </c>
      <c r="E232" s="37"/>
      <c r="F232" s="37"/>
      <c r="G232" s="37">
        <v>0</v>
      </c>
      <c r="H232" s="37"/>
      <c r="I232" s="37"/>
      <c r="J232" s="79"/>
      <c r="L232" s="5"/>
      <c r="M232" s="5"/>
      <c r="N232" s="5"/>
      <c r="O232" s="6"/>
      <c r="P232" s="6"/>
      <c r="Q232" s="6"/>
      <c r="R232" s="6"/>
      <c r="S232" s="6"/>
      <c r="T232" s="6"/>
      <c r="U232" s="6"/>
      <c r="V232" s="6"/>
      <c r="W232" s="6"/>
      <c r="X232" s="6"/>
    </row>
    <row r="233" spans="1:24" ht="13.8" x14ac:dyDescent="0.25">
      <c r="A233" s="107"/>
      <c r="B233" s="104"/>
      <c r="C233" s="17">
        <v>2020</v>
      </c>
      <c r="D233" s="37">
        <f t="shared" si="41"/>
        <v>0</v>
      </c>
      <c r="E233" s="37"/>
      <c r="F233" s="37"/>
      <c r="G233" s="37">
        <v>0</v>
      </c>
      <c r="H233" s="37"/>
      <c r="I233" s="37"/>
      <c r="J233" s="79"/>
      <c r="L233" s="5"/>
      <c r="M233" s="5"/>
      <c r="N233" s="5"/>
      <c r="O233" s="6"/>
      <c r="P233" s="6"/>
      <c r="Q233" s="6"/>
      <c r="R233" s="6"/>
      <c r="S233" s="6"/>
      <c r="T233" s="6"/>
      <c r="U233" s="6"/>
      <c r="V233" s="6"/>
      <c r="W233" s="6"/>
      <c r="X233" s="6"/>
    </row>
    <row r="234" spans="1:24" ht="13.8" x14ac:dyDescent="0.25">
      <c r="A234" s="107"/>
      <c r="B234" s="104"/>
      <c r="C234" s="17">
        <v>2021</v>
      </c>
      <c r="D234" s="37">
        <f t="shared" si="41"/>
        <v>0</v>
      </c>
      <c r="E234" s="37"/>
      <c r="F234" s="37"/>
      <c r="G234" s="37">
        <v>0</v>
      </c>
      <c r="H234" s="37"/>
      <c r="I234" s="37"/>
      <c r="J234" s="79"/>
      <c r="L234" s="5"/>
      <c r="M234" s="5"/>
      <c r="N234" s="5"/>
      <c r="O234" s="6"/>
      <c r="P234" s="6"/>
      <c r="Q234" s="6"/>
      <c r="R234" s="6"/>
      <c r="S234" s="6"/>
      <c r="T234" s="6"/>
      <c r="U234" s="6"/>
      <c r="V234" s="6"/>
      <c r="W234" s="6"/>
      <c r="X234" s="6"/>
    </row>
    <row r="235" spans="1:24" ht="13.8" x14ac:dyDescent="0.25">
      <c r="A235" s="107"/>
      <c r="B235" s="104"/>
      <c r="C235" s="17">
        <v>2022</v>
      </c>
      <c r="D235" s="37">
        <f t="shared" si="41"/>
        <v>0</v>
      </c>
      <c r="E235" s="37"/>
      <c r="F235" s="37"/>
      <c r="G235" s="37">
        <v>0</v>
      </c>
      <c r="H235" s="37"/>
      <c r="I235" s="37"/>
      <c r="J235" s="79"/>
      <c r="L235" s="5"/>
      <c r="M235" s="5"/>
      <c r="N235" s="5"/>
      <c r="O235" s="6"/>
      <c r="P235" s="6"/>
      <c r="Q235" s="6"/>
      <c r="R235" s="6"/>
      <c r="S235" s="6"/>
      <c r="T235" s="6"/>
      <c r="U235" s="6"/>
      <c r="V235" s="6"/>
      <c r="W235" s="6"/>
      <c r="X235" s="6"/>
    </row>
    <row r="236" spans="1:24" ht="13.8" x14ac:dyDescent="0.25">
      <c r="A236" s="107"/>
      <c r="B236" s="104"/>
      <c r="C236" s="17">
        <v>2023</v>
      </c>
      <c r="D236" s="37">
        <f t="shared" si="41"/>
        <v>0</v>
      </c>
      <c r="E236" s="37"/>
      <c r="F236" s="37"/>
      <c r="G236" s="37">
        <v>0</v>
      </c>
      <c r="H236" s="37"/>
      <c r="I236" s="37"/>
      <c r="J236" s="79"/>
      <c r="L236" s="5"/>
      <c r="M236" s="5"/>
      <c r="N236" s="5"/>
      <c r="O236" s="6"/>
      <c r="P236" s="6"/>
      <c r="Q236" s="6"/>
      <c r="R236" s="6"/>
      <c r="S236" s="6"/>
      <c r="T236" s="6"/>
      <c r="U236" s="6"/>
      <c r="V236" s="6"/>
      <c r="W236" s="6"/>
      <c r="X236" s="6"/>
    </row>
    <row r="237" spans="1:24" ht="13.8" x14ac:dyDescent="0.25">
      <c r="A237" s="107"/>
      <c r="B237" s="104"/>
      <c r="C237" s="71">
        <v>2024</v>
      </c>
      <c r="D237" s="68">
        <v>0</v>
      </c>
      <c r="E237" s="68"/>
      <c r="F237" s="68"/>
      <c r="G237" s="68">
        <v>0</v>
      </c>
      <c r="H237" s="37"/>
      <c r="I237" s="37"/>
      <c r="J237" s="79"/>
      <c r="L237" s="5"/>
      <c r="M237" s="5"/>
      <c r="N237" s="5"/>
      <c r="O237" s="6"/>
      <c r="P237" s="6"/>
      <c r="Q237" s="6"/>
      <c r="R237" s="6"/>
      <c r="S237" s="6"/>
      <c r="T237" s="6"/>
      <c r="U237" s="6"/>
      <c r="V237" s="6"/>
      <c r="W237" s="6"/>
      <c r="X237" s="6"/>
    </row>
    <row r="238" spans="1:24" ht="13.8" x14ac:dyDescent="0.25">
      <c r="A238" s="107"/>
      <c r="B238" s="104"/>
      <c r="C238" s="17">
        <v>2025</v>
      </c>
      <c r="D238" s="37">
        <v>15</v>
      </c>
      <c r="E238" s="37"/>
      <c r="F238" s="37"/>
      <c r="G238" s="37">
        <v>0</v>
      </c>
      <c r="H238" s="37"/>
      <c r="I238" s="37"/>
      <c r="J238" s="79"/>
      <c r="L238" s="5"/>
      <c r="M238" s="5"/>
      <c r="N238" s="5"/>
      <c r="O238" s="6"/>
      <c r="P238" s="6"/>
      <c r="Q238" s="6"/>
      <c r="R238" s="6"/>
      <c r="S238" s="6"/>
      <c r="T238" s="6"/>
      <c r="U238" s="6"/>
      <c r="V238" s="6"/>
      <c r="W238" s="6"/>
      <c r="X238" s="6"/>
    </row>
    <row r="239" spans="1:24" ht="13.8" x14ac:dyDescent="0.25">
      <c r="A239" s="107"/>
      <c r="B239" s="104"/>
      <c r="C239" s="17">
        <v>2026</v>
      </c>
      <c r="D239" s="37">
        <v>20</v>
      </c>
      <c r="E239" s="37"/>
      <c r="F239" s="37"/>
      <c r="G239" s="37">
        <v>0</v>
      </c>
      <c r="H239" s="37"/>
      <c r="I239" s="37"/>
      <c r="J239" s="79"/>
      <c r="L239" s="5"/>
      <c r="M239" s="5"/>
      <c r="N239" s="5"/>
      <c r="O239" s="6"/>
      <c r="P239" s="6"/>
      <c r="Q239" s="6"/>
      <c r="R239" s="6"/>
      <c r="S239" s="6"/>
      <c r="T239" s="6"/>
      <c r="U239" s="6"/>
      <c r="V239" s="6"/>
      <c r="W239" s="6"/>
      <c r="X239" s="6"/>
    </row>
    <row r="240" spans="1:24" ht="13.8" x14ac:dyDescent="0.25">
      <c r="A240" s="107"/>
      <c r="B240" s="104"/>
      <c r="C240" s="17">
        <v>2027</v>
      </c>
      <c r="D240" s="37">
        <v>20</v>
      </c>
      <c r="E240" s="37"/>
      <c r="F240" s="37"/>
      <c r="G240" s="37">
        <v>0</v>
      </c>
      <c r="H240" s="37"/>
      <c r="I240" s="37"/>
      <c r="J240" s="79"/>
      <c r="L240" s="5"/>
      <c r="M240" s="5"/>
      <c r="N240" s="5"/>
      <c r="O240" s="6"/>
      <c r="P240" s="6"/>
      <c r="Q240" s="6"/>
      <c r="R240" s="6"/>
      <c r="S240" s="6"/>
      <c r="T240" s="6"/>
      <c r="U240" s="6"/>
      <c r="V240" s="6"/>
      <c r="W240" s="6"/>
      <c r="X240" s="6"/>
    </row>
    <row r="241" spans="1:24" ht="13.8" x14ac:dyDescent="0.25">
      <c r="A241" s="108"/>
      <c r="B241" s="105"/>
      <c r="C241" s="17"/>
      <c r="D241" s="37"/>
      <c r="E241" s="37"/>
      <c r="F241" s="37"/>
      <c r="G241" s="37"/>
      <c r="H241" s="37"/>
      <c r="I241" s="37"/>
      <c r="J241" s="80"/>
      <c r="L241" s="5"/>
      <c r="M241" s="5"/>
      <c r="N241" s="5"/>
      <c r="O241" s="6"/>
      <c r="P241" s="6"/>
      <c r="Q241" s="6"/>
      <c r="R241" s="6"/>
      <c r="S241" s="6"/>
      <c r="T241" s="6"/>
      <c r="U241" s="6"/>
      <c r="V241" s="6"/>
      <c r="W241" s="6"/>
      <c r="X241" s="6"/>
    </row>
    <row r="242" spans="1:24" s="45" customFormat="1" ht="10.199999999999999" x14ac:dyDescent="0.2">
      <c r="A242" s="8"/>
      <c r="B242" s="52"/>
      <c r="C242" s="10"/>
      <c r="D242" s="62"/>
      <c r="E242" s="62"/>
      <c r="F242" s="62"/>
      <c r="G242" s="62"/>
      <c r="H242" s="62"/>
      <c r="I242" s="62"/>
      <c r="J242" s="57"/>
      <c r="L242" s="12"/>
      <c r="M242" s="12"/>
      <c r="N242" s="12"/>
      <c r="O242" s="44"/>
      <c r="P242" s="44"/>
      <c r="Q242" s="44"/>
      <c r="R242" s="44"/>
      <c r="S242" s="44"/>
      <c r="T242" s="44"/>
      <c r="U242" s="44"/>
      <c r="V242" s="44"/>
      <c r="W242" s="44"/>
      <c r="X242" s="44"/>
    </row>
    <row r="243" spans="1:24" ht="13.95" customHeight="1" x14ac:dyDescent="0.25">
      <c r="A243" s="106" t="s">
        <v>44</v>
      </c>
      <c r="B243" s="103" t="s">
        <v>39</v>
      </c>
      <c r="C243" s="17" t="s">
        <v>17</v>
      </c>
      <c r="D243" s="36">
        <f t="shared" ref="D243:I243" si="42">D244+D245+D246+D247+D248+D249+D250+D251+D255</f>
        <v>436.14</v>
      </c>
      <c r="E243" s="36">
        <f t="shared" si="42"/>
        <v>0</v>
      </c>
      <c r="F243" s="36">
        <f t="shared" si="42"/>
        <v>0</v>
      </c>
      <c r="G243" s="36">
        <f t="shared" si="42"/>
        <v>436.14</v>
      </c>
      <c r="H243" s="36">
        <f t="shared" si="42"/>
        <v>0</v>
      </c>
      <c r="I243" s="36">
        <f t="shared" si="42"/>
        <v>0</v>
      </c>
      <c r="J243" s="78" t="s">
        <v>13</v>
      </c>
      <c r="L243" s="5"/>
      <c r="M243" s="5"/>
      <c r="N243" s="5"/>
      <c r="O243" s="6"/>
      <c r="P243" s="6"/>
      <c r="Q243" s="6"/>
      <c r="R243" s="6"/>
      <c r="S243" s="6"/>
      <c r="T243" s="6"/>
      <c r="U243" s="6"/>
      <c r="V243" s="6"/>
      <c r="W243" s="6"/>
      <c r="X243" s="6"/>
    </row>
    <row r="244" spans="1:24" ht="13.8" x14ac:dyDescent="0.25">
      <c r="A244" s="107"/>
      <c r="B244" s="104"/>
      <c r="C244" s="17">
        <v>2017</v>
      </c>
      <c r="D244" s="37">
        <f t="shared" ref="D244:D251" si="43">E244+F244+G244+H244+I244</f>
        <v>155</v>
      </c>
      <c r="E244" s="37"/>
      <c r="F244" s="37"/>
      <c r="G244" s="37">
        <f t="shared" ref="G244:G254" si="44">G258+G272</f>
        <v>155</v>
      </c>
      <c r="H244" s="37"/>
      <c r="I244" s="37"/>
      <c r="J244" s="79"/>
      <c r="L244" s="5"/>
      <c r="M244" s="5"/>
      <c r="N244" s="5"/>
      <c r="O244" s="6"/>
      <c r="P244" s="6"/>
      <c r="Q244" s="6"/>
      <c r="R244" s="6"/>
      <c r="S244" s="6"/>
      <c r="T244" s="6"/>
      <c r="U244" s="6"/>
      <c r="V244" s="6"/>
      <c r="W244" s="6"/>
      <c r="X244" s="6"/>
    </row>
    <row r="245" spans="1:24" ht="13.8" x14ac:dyDescent="0.25">
      <c r="A245" s="107"/>
      <c r="B245" s="104"/>
      <c r="C245" s="17">
        <v>2018</v>
      </c>
      <c r="D245" s="37">
        <f t="shared" si="43"/>
        <v>81.14</v>
      </c>
      <c r="E245" s="37"/>
      <c r="F245" s="37"/>
      <c r="G245" s="37">
        <f t="shared" si="44"/>
        <v>81.14</v>
      </c>
      <c r="H245" s="37"/>
      <c r="I245" s="37"/>
      <c r="J245" s="79"/>
      <c r="L245" s="5"/>
      <c r="M245" s="5"/>
      <c r="N245" s="5"/>
      <c r="O245" s="6"/>
      <c r="P245" s="6"/>
      <c r="Q245" s="6"/>
      <c r="R245" s="6"/>
      <c r="S245" s="6"/>
      <c r="T245" s="6"/>
      <c r="U245" s="6"/>
      <c r="V245" s="6"/>
      <c r="W245" s="6"/>
      <c r="X245" s="6"/>
    </row>
    <row r="246" spans="1:24" ht="13.8" x14ac:dyDescent="0.25">
      <c r="A246" s="107"/>
      <c r="B246" s="104"/>
      <c r="C246" s="17">
        <v>2019</v>
      </c>
      <c r="D246" s="37">
        <f t="shared" si="43"/>
        <v>125</v>
      </c>
      <c r="E246" s="37"/>
      <c r="F246" s="37"/>
      <c r="G246" s="37">
        <f t="shared" si="44"/>
        <v>125</v>
      </c>
      <c r="H246" s="37"/>
      <c r="I246" s="37"/>
      <c r="J246" s="79"/>
      <c r="L246" s="5"/>
      <c r="M246" s="5"/>
      <c r="N246" s="5"/>
      <c r="O246" s="6"/>
      <c r="P246" s="6"/>
      <c r="Q246" s="6"/>
      <c r="R246" s="6"/>
      <c r="S246" s="6"/>
      <c r="T246" s="6"/>
      <c r="U246" s="6"/>
      <c r="V246" s="6"/>
      <c r="W246" s="6"/>
      <c r="X246" s="6"/>
    </row>
    <row r="247" spans="1:24" ht="13.8" x14ac:dyDescent="0.25">
      <c r="A247" s="107"/>
      <c r="B247" s="104"/>
      <c r="C247" s="17">
        <v>2020</v>
      </c>
      <c r="D247" s="37">
        <f t="shared" si="43"/>
        <v>0</v>
      </c>
      <c r="E247" s="37"/>
      <c r="F247" s="37"/>
      <c r="G247" s="37">
        <f t="shared" si="44"/>
        <v>0</v>
      </c>
      <c r="H247" s="37"/>
      <c r="I247" s="37"/>
      <c r="J247" s="79"/>
      <c r="L247" s="5"/>
      <c r="M247" s="5"/>
      <c r="N247" s="5"/>
      <c r="O247" s="6"/>
      <c r="P247" s="6"/>
      <c r="Q247" s="6"/>
      <c r="R247" s="6"/>
      <c r="S247" s="6"/>
      <c r="T247" s="6"/>
      <c r="U247" s="6"/>
      <c r="V247" s="6"/>
      <c r="W247" s="6"/>
      <c r="X247" s="6"/>
    </row>
    <row r="248" spans="1:24" ht="13.8" x14ac:dyDescent="0.25">
      <c r="A248" s="107"/>
      <c r="B248" s="104"/>
      <c r="C248" s="17">
        <v>2021</v>
      </c>
      <c r="D248" s="37">
        <f t="shared" si="43"/>
        <v>0</v>
      </c>
      <c r="E248" s="37"/>
      <c r="F248" s="37"/>
      <c r="G248" s="37">
        <f t="shared" si="44"/>
        <v>0</v>
      </c>
      <c r="H248" s="37"/>
      <c r="I248" s="37"/>
      <c r="J248" s="79"/>
      <c r="L248" s="5"/>
      <c r="M248" s="5"/>
      <c r="N248" s="5"/>
      <c r="O248" s="6"/>
      <c r="P248" s="6"/>
      <c r="Q248" s="6"/>
      <c r="R248" s="6"/>
      <c r="S248" s="6"/>
      <c r="T248" s="6"/>
      <c r="U248" s="6"/>
      <c r="V248" s="6"/>
      <c r="W248" s="6"/>
      <c r="X248" s="6"/>
    </row>
    <row r="249" spans="1:24" ht="13.8" x14ac:dyDescent="0.25">
      <c r="A249" s="107"/>
      <c r="B249" s="104"/>
      <c r="C249" s="17">
        <v>2022</v>
      </c>
      <c r="D249" s="37">
        <f t="shared" si="43"/>
        <v>0</v>
      </c>
      <c r="E249" s="37"/>
      <c r="F249" s="37"/>
      <c r="G249" s="37">
        <f t="shared" si="44"/>
        <v>0</v>
      </c>
      <c r="H249" s="37"/>
      <c r="I249" s="37"/>
      <c r="J249" s="79"/>
      <c r="L249" s="5"/>
      <c r="M249" s="5"/>
      <c r="N249" s="5"/>
      <c r="O249" s="6"/>
      <c r="P249" s="6"/>
      <c r="Q249" s="6"/>
      <c r="R249" s="6"/>
      <c r="S249" s="6"/>
      <c r="T249" s="6"/>
      <c r="U249" s="6"/>
      <c r="V249" s="6"/>
      <c r="W249" s="6"/>
      <c r="X249" s="6"/>
    </row>
    <row r="250" spans="1:24" ht="13.8" x14ac:dyDescent="0.25">
      <c r="A250" s="107"/>
      <c r="B250" s="104"/>
      <c r="C250" s="17">
        <v>2023</v>
      </c>
      <c r="D250" s="37">
        <f>E250+F250+G250+H250+I250</f>
        <v>0</v>
      </c>
      <c r="E250" s="37"/>
      <c r="F250" s="37"/>
      <c r="G250" s="37">
        <f t="shared" si="44"/>
        <v>0</v>
      </c>
      <c r="H250" s="37"/>
      <c r="I250" s="37"/>
      <c r="J250" s="79"/>
      <c r="L250" s="5"/>
      <c r="M250" s="5"/>
      <c r="N250" s="5"/>
      <c r="O250" s="6"/>
      <c r="P250" s="6"/>
      <c r="Q250" s="6"/>
      <c r="R250" s="6"/>
      <c r="S250" s="6"/>
      <c r="T250" s="6"/>
      <c r="U250" s="6"/>
      <c r="V250" s="6"/>
      <c r="W250" s="6"/>
      <c r="X250" s="6"/>
    </row>
    <row r="251" spans="1:24" ht="13.8" x14ac:dyDescent="0.25">
      <c r="A251" s="107"/>
      <c r="B251" s="104"/>
      <c r="C251" s="71">
        <v>2024</v>
      </c>
      <c r="D251" s="68">
        <f t="shared" si="43"/>
        <v>75</v>
      </c>
      <c r="E251" s="68"/>
      <c r="F251" s="68"/>
      <c r="G251" s="68">
        <f t="shared" si="44"/>
        <v>75</v>
      </c>
      <c r="H251" s="37"/>
      <c r="I251" s="37"/>
      <c r="J251" s="79"/>
      <c r="L251" s="5"/>
      <c r="M251" s="5"/>
      <c r="N251" s="5"/>
      <c r="O251" s="6"/>
      <c r="P251" s="6"/>
      <c r="Q251" s="6"/>
      <c r="R251" s="6"/>
      <c r="S251" s="6"/>
      <c r="T251" s="6"/>
      <c r="U251" s="6"/>
      <c r="V251" s="6"/>
      <c r="W251" s="6"/>
      <c r="X251" s="6"/>
    </row>
    <row r="252" spans="1:24" ht="13.8" x14ac:dyDescent="0.25">
      <c r="A252" s="107"/>
      <c r="B252" s="104"/>
      <c r="C252" s="17">
        <v>2025</v>
      </c>
      <c r="D252" s="37">
        <v>155</v>
      </c>
      <c r="E252" s="37"/>
      <c r="F252" s="37"/>
      <c r="G252" s="68">
        <f t="shared" si="44"/>
        <v>75</v>
      </c>
      <c r="H252" s="37"/>
      <c r="I252" s="37"/>
      <c r="J252" s="79"/>
      <c r="L252" s="5"/>
      <c r="M252" s="5"/>
      <c r="N252" s="5"/>
      <c r="O252" s="6"/>
      <c r="P252" s="6"/>
      <c r="Q252" s="6"/>
      <c r="R252" s="6"/>
      <c r="S252" s="6"/>
      <c r="T252" s="6"/>
      <c r="U252" s="6"/>
      <c r="V252" s="6"/>
      <c r="W252" s="6"/>
      <c r="X252" s="6"/>
    </row>
    <row r="253" spans="1:24" ht="13.8" x14ac:dyDescent="0.25">
      <c r="A253" s="107"/>
      <c r="B253" s="104"/>
      <c r="C253" s="17">
        <v>2026</v>
      </c>
      <c r="D253" s="37">
        <v>155</v>
      </c>
      <c r="E253" s="37"/>
      <c r="F253" s="37"/>
      <c r="G253" s="68">
        <f t="shared" si="44"/>
        <v>0</v>
      </c>
      <c r="H253" s="37"/>
      <c r="I253" s="37"/>
      <c r="J253" s="79"/>
      <c r="L253" s="5"/>
      <c r="M253" s="5"/>
      <c r="N253" s="5"/>
      <c r="O253" s="6"/>
      <c r="P253" s="6"/>
      <c r="Q253" s="6"/>
      <c r="R253" s="6"/>
      <c r="S253" s="6"/>
      <c r="T253" s="6"/>
      <c r="U253" s="6"/>
      <c r="V253" s="6"/>
      <c r="W253" s="6"/>
      <c r="X253" s="6"/>
    </row>
    <row r="254" spans="1:24" ht="13.8" x14ac:dyDescent="0.25">
      <c r="A254" s="107"/>
      <c r="B254" s="104"/>
      <c r="C254" s="17">
        <v>2027</v>
      </c>
      <c r="D254" s="37">
        <v>155</v>
      </c>
      <c r="E254" s="37"/>
      <c r="F254" s="37"/>
      <c r="G254" s="68">
        <f t="shared" si="44"/>
        <v>0</v>
      </c>
      <c r="H254" s="37"/>
      <c r="I254" s="37"/>
      <c r="J254" s="79"/>
      <c r="L254" s="5"/>
      <c r="M254" s="5"/>
      <c r="N254" s="5"/>
      <c r="O254" s="6"/>
      <c r="P254" s="6"/>
      <c r="Q254" s="6"/>
      <c r="R254" s="6"/>
      <c r="S254" s="6"/>
      <c r="T254" s="6"/>
      <c r="U254" s="6"/>
      <c r="V254" s="6"/>
      <c r="W254" s="6"/>
      <c r="X254" s="6"/>
    </row>
    <row r="255" spans="1:24" ht="13.8" x14ac:dyDescent="0.25">
      <c r="A255" s="108"/>
      <c r="B255" s="105"/>
      <c r="C255" s="17"/>
      <c r="D255" s="37"/>
      <c r="E255" s="37"/>
      <c r="F255" s="37"/>
      <c r="G255" s="37"/>
      <c r="H255" s="37"/>
      <c r="I255" s="37"/>
      <c r="J255" s="80"/>
      <c r="L255" s="5"/>
      <c r="M255" s="5"/>
      <c r="N255" s="5"/>
      <c r="O255" s="6"/>
      <c r="P255" s="6"/>
      <c r="Q255" s="6"/>
      <c r="R255" s="6"/>
      <c r="S255" s="6"/>
      <c r="T255" s="6"/>
      <c r="U255" s="6"/>
      <c r="V255" s="6"/>
      <c r="W255" s="6"/>
      <c r="X255" s="6"/>
    </row>
    <row r="256" spans="1:24" s="45" customFormat="1" ht="10.199999999999999" x14ac:dyDescent="0.2">
      <c r="A256" s="8"/>
      <c r="B256" s="52"/>
      <c r="C256" s="10"/>
      <c r="D256" s="62"/>
      <c r="E256" s="62"/>
      <c r="F256" s="62"/>
      <c r="G256" s="62"/>
      <c r="H256" s="62"/>
      <c r="I256" s="62"/>
      <c r="J256" s="57"/>
      <c r="L256" s="12"/>
      <c r="M256" s="12"/>
      <c r="N256" s="12"/>
      <c r="O256" s="44"/>
      <c r="P256" s="44"/>
      <c r="Q256" s="44"/>
      <c r="R256" s="44"/>
      <c r="S256" s="44"/>
      <c r="T256" s="44"/>
      <c r="U256" s="44"/>
      <c r="V256" s="44"/>
      <c r="W256" s="44"/>
      <c r="X256" s="44"/>
    </row>
    <row r="257" spans="1:24" ht="13.95" customHeight="1" x14ac:dyDescent="0.25">
      <c r="A257" s="106" t="s">
        <v>73</v>
      </c>
      <c r="B257" s="103" t="s">
        <v>60</v>
      </c>
      <c r="C257" s="17" t="s">
        <v>17</v>
      </c>
      <c r="D257" s="36">
        <f t="shared" ref="D257:I257" si="45">D258+D259+D260+D261+D262+D263+D264+D265+D269</f>
        <v>151.13999999999999</v>
      </c>
      <c r="E257" s="36">
        <f t="shared" si="45"/>
        <v>0</v>
      </c>
      <c r="F257" s="36">
        <f t="shared" si="45"/>
        <v>0</v>
      </c>
      <c r="G257" s="36">
        <f t="shared" si="45"/>
        <v>151.13999999999999</v>
      </c>
      <c r="H257" s="36">
        <f t="shared" si="45"/>
        <v>0</v>
      </c>
      <c r="I257" s="36">
        <f t="shared" si="45"/>
        <v>0</v>
      </c>
      <c r="J257" s="78" t="s">
        <v>13</v>
      </c>
      <c r="L257" s="5"/>
      <c r="M257" s="5"/>
      <c r="N257" s="5"/>
      <c r="O257" s="6"/>
      <c r="P257" s="6"/>
      <c r="Q257" s="6"/>
      <c r="R257" s="6"/>
      <c r="S257" s="6"/>
      <c r="T257" s="6"/>
      <c r="U257" s="6"/>
      <c r="V257" s="6"/>
      <c r="W257" s="6"/>
      <c r="X257" s="6"/>
    </row>
    <row r="258" spans="1:24" ht="13.8" x14ac:dyDescent="0.25">
      <c r="A258" s="107"/>
      <c r="B258" s="104"/>
      <c r="C258" s="17">
        <v>2017</v>
      </c>
      <c r="D258" s="37">
        <f t="shared" ref="D258:D265" si="46">E258+F258+G258+H258+I258</f>
        <v>80</v>
      </c>
      <c r="E258" s="37"/>
      <c r="F258" s="37"/>
      <c r="G258" s="37">
        <v>80</v>
      </c>
      <c r="H258" s="37"/>
      <c r="I258" s="37"/>
      <c r="J258" s="79"/>
      <c r="L258" s="5"/>
      <c r="M258" s="5"/>
      <c r="N258" s="5"/>
      <c r="O258" s="6"/>
      <c r="P258" s="6"/>
      <c r="Q258" s="6"/>
      <c r="R258" s="6"/>
      <c r="S258" s="6"/>
      <c r="T258" s="6"/>
      <c r="U258" s="6"/>
      <c r="V258" s="6"/>
      <c r="W258" s="6"/>
      <c r="X258" s="6"/>
    </row>
    <row r="259" spans="1:24" ht="13.8" x14ac:dyDescent="0.25">
      <c r="A259" s="107"/>
      <c r="B259" s="104"/>
      <c r="C259" s="17">
        <v>2018</v>
      </c>
      <c r="D259" s="37">
        <f t="shared" si="46"/>
        <v>21.14</v>
      </c>
      <c r="E259" s="37"/>
      <c r="F259" s="37"/>
      <c r="G259" s="37">
        <v>21.14</v>
      </c>
      <c r="H259" s="37"/>
      <c r="I259" s="37"/>
      <c r="J259" s="79"/>
      <c r="L259" s="5"/>
      <c r="M259" s="5"/>
      <c r="N259" s="5"/>
      <c r="O259" s="6"/>
      <c r="P259" s="6"/>
      <c r="Q259" s="6"/>
      <c r="R259" s="6"/>
      <c r="S259" s="6"/>
      <c r="T259" s="6"/>
      <c r="U259" s="6"/>
      <c r="V259" s="6"/>
      <c r="W259" s="6"/>
      <c r="X259" s="6"/>
    </row>
    <row r="260" spans="1:24" ht="13.8" x14ac:dyDescent="0.25">
      <c r="A260" s="107"/>
      <c r="B260" s="104"/>
      <c r="C260" s="17">
        <v>2019</v>
      </c>
      <c r="D260" s="37">
        <f t="shared" si="46"/>
        <v>50</v>
      </c>
      <c r="E260" s="37"/>
      <c r="F260" s="37"/>
      <c r="G260" s="37">
        <v>50</v>
      </c>
      <c r="H260" s="37"/>
      <c r="I260" s="37"/>
      <c r="J260" s="79"/>
      <c r="L260" s="5"/>
      <c r="M260" s="5"/>
      <c r="N260" s="5"/>
      <c r="O260" s="6"/>
      <c r="P260" s="6"/>
      <c r="Q260" s="6"/>
      <c r="R260" s="6"/>
      <c r="S260" s="6"/>
      <c r="T260" s="6"/>
      <c r="U260" s="6"/>
      <c r="V260" s="6"/>
      <c r="W260" s="6"/>
      <c r="X260" s="6"/>
    </row>
    <row r="261" spans="1:24" ht="13.8" x14ac:dyDescent="0.25">
      <c r="A261" s="107"/>
      <c r="B261" s="104"/>
      <c r="C261" s="17">
        <v>2020</v>
      </c>
      <c r="D261" s="37">
        <f t="shared" si="46"/>
        <v>0</v>
      </c>
      <c r="E261" s="37"/>
      <c r="F261" s="37"/>
      <c r="G261" s="37">
        <v>0</v>
      </c>
      <c r="H261" s="37"/>
      <c r="I261" s="37"/>
      <c r="J261" s="79"/>
      <c r="L261" s="5"/>
      <c r="M261" s="5"/>
      <c r="N261" s="5"/>
      <c r="O261" s="6"/>
      <c r="P261" s="6"/>
      <c r="Q261" s="6"/>
      <c r="R261" s="6"/>
      <c r="S261" s="6"/>
      <c r="T261" s="6"/>
      <c r="U261" s="6"/>
      <c r="V261" s="6"/>
      <c r="W261" s="6"/>
      <c r="X261" s="6"/>
    </row>
    <row r="262" spans="1:24" ht="13.8" x14ac:dyDescent="0.25">
      <c r="A262" s="107"/>
      <c r="B262" s="104"/>
      <c r="C262" s="17">
        <v>2021</v>
      </c>
      <c r="D262" s="37">
        <f t="shared" si="46"/>
        <v>0</v>
      </c>
      <c r="E262" s="37"/>
      <c r="F262" s="37"/>
      <c r="G262" s="37">
        <v>0</v>
      </c>
      <c r="H262" s="37"/>
      <c r="I262" s="37"/>
      <c r="J262" s="79"/>
      <c r="L262" s="5"/>
      <c r="M262" s="5"/>
      <c r="N262" s="5"/>
      <c r="O262" s="6"/>
      <c r="P262" s="6"/>
      <c r="Q262" s="6"/>
      <c r="R262" s="6"/>
      <c r="S262" s="6"/>
      <c r="T262" s="6"/>
      <c r="U262" s="6"/>
      <c r="V262" s="6"/>
      <c r="W262" s="6"/>
      <c r="X262" s="6"/>
    </row>
    <row r="263" spans="1:24" ht="13.8" x14ac:dyDescent="0.25">
      <c r="A263" s="107"/>
      <c r="B263" s="104"/>
      <c r="C263" s="17">
        <v>2022</v>
      </c>
      <c r="D263" s="37">
        <f t="shared" si="46"/>
        <v>0</v>
      </c>
      <c r="E263" s="37"/>
      <c r="F263" s="37"/>
      <c r="G263" s="37">
        <v>0</v>
      </c>
      <c r="H263" s="37"/>
      <c r="I263" s="37"/>
      <c r="J263" s="79"/>
      <c r="L263" s="5"/>
      <c r="M263" s="5"/>
      <c r="N263" s="5"/>
      <c r="O263" s="6"/>
      <c r="P263" s="6"/>
      <c r="Q263" s="6"/>
      <c r="R263" s="6"/>
      <c r="S263" s="6"/>
      <c r="T263" s="6"/>
      <c r="U263" s="6"/>
      <c r="V263" s="6"/>
      <c r="W263" s="6"/>
      <c r="X263" s="6"/>
    </row>
    <row r="264" spans="1:24" ht="13.8" x14ac:dyDescent="0.25">
      <c r="A264" s="107"/>
      <c r="B264" s="104"/>
      <c r="C264" s="17">
        <v>2023</v>
      </c>
      <c r="D264" s="37">
        <f t="shared" si="46"/>
        <v>0</v>
      </c>
      <c r="E264" s="37"/>
      <c r="F264" s="37"/>
      <c r="G264" s="37">
        <v>0</v>
      </c>
      <c r="H264" s="37"/>
      <c r="I264" s="37"/>
      <c r="J264" s="79"/>
      <c r="L264" s="5"/>
      <c r="M264" s="5"/>
      <c r="N264" s="5"/>
      <c r="O264" s="6"/>
      <c r="P264" s="6"/>
      <c r="Q264" s="6"/>
      <c r="R264" s="6"/>
      <c r="S264" s="6"/>
      <c r="T264" s="6"/>
      <c r="U264" s="6"/>
      <c r="V264" s="6"/>
      <c r="W264" s="6"/>
      <c r="X264" s="6"/>
    </row>
    <row r="265" spans="1:24" ht="13.8" x14ac:dyDescent="0.25">
      <c r="A265" s="107"/>
      <c r="B265" s="104"/>
      <c r="C265" s="17">
        <v>2024</v>
      </c>
      <c r="D265" s="37">
        <f t="shared" si="46"/>
        <v>0</v>
      </c>
      <c r="E265" s="37"/>
      <c r="F265" s="37"/>
      <c r="G265" s="37">
        <v>0</v>
      </c>
      <c r="H265" s="37"/>
      <c r="I265" s="37"/>
      <c r="J265" s="79"/>
      <c r="L265" s="5"/>
      <c r="M265" s="5"/>
      <c r="N265" s="5"/>
      <c r="O265" s="6"/>
      <c r="P265" s="6"/>
      <c r="Q265" s="6"/>
      <c r="R265" s="6"/>
      <c r="S265" s="6"/>
      <c r="T265" s="6"/>
      <c r="U265" s="6"/>
      <c r="V265" s="6"/>
      <c r="W265" s="6"/>
      <c r="X265" s="6"/>
    </row>
    <row r="266" spans="1:24" ht="13.8" x14ac:dyDescent="0.25">
      <c r="A266" s="107"/>
      <c r="B266" s="104"/>
      <c r="C266" s="17">
        <v>2025</v>
      </c>
      <c r="D266" s="37">
        <v>0</v>
      </c>
      <c r="E266" s="37"/>
      <c r="F266" s="37"/>
      <c r="G266" s="37">
        <v>0</v>
      </c>
      <c r="H266" s="37"/>
      <c r="I266" s="37"/>
      <c r="J266" s="79"/>
      <c r="L266" s="5"/>
      <c r="M266" s="5"/>
      <c r="N266" s="5"/>
      <c r="O266" s="6"/>
      <c r="P266" s="6"/>
      <c r="Q266" s="6"/>
      <c r="R266" s="6"/>
      <c r="S266" s="6"/>
      <c r="T266" s="6"/>
      <c r="U266" s="6"/>
      <c r="V266" s="6"/>
      <c r="W266" s="6"/>
      <c r="X266" s="6"/>
    </row>
    <row r="267" spans="1:24" ht="13.8" x14ac:dyDescent="0.25">
      <c r="A267" s="107"/>
      <c r="B267" s="104"/>
      <c r="C267" s="17">
        <v>2026</v>
      </c>
      <c r="D267" s="37">
        <v>0</v>
      </c>
      <c r="E267" s="37"/>
      <c r="F267" s="37"/>
      <c r="G267" s="37">
        <v>0</v>
      </c>
      <c r="H267" s="37"/>
      <c r="I267" s="37"/>
      <c r="J267" s="79"/>
      <c r="L267" s="5"/>
      <c r="M267" s="5"/>
      <c r="N267" s="5"/>
      <c r="O267" s="6"/>
      <c r="P267" s="6"/>
      <c r="Q267" s="6"/>
      <c r="R267" s="6"/>
      <c r="S267" s="6"/>
      <c r="T267" s="6"/>
      <c r="U267" s="6"/>
      <c r="V267" s="6"/>
      <c r="W267" s="6"/>
      <c r="X267" s="6"/>
    </row>
    <row r="268" spans="1:24" ht="13.8" x14ac:dyDescent="0.25">
      <c r="A268" s="107"/>
      <c r="B268" s="104"/>
      <c r="C268" s="17">
        <v>2027</v>
      </c>
      <c r="D268" s="37">
        <v>0</v>
      </c>
      <c r="E268" s="37"/>
      <c r="F268" s="37"/>
      <c r="G268" s="37">
        <v>0</v>
      </c>
      <c r="H268" s="37"/>
      <c r="I268" s="37"/>
      <c r="J268" s="79"/>
      <c r="L268" s="5"/>
      <c r="M268" s="5"/>
      <c r="N268" s="5"/>
      <c r="O268" s="6"/>
      <c r="P268" s="6"/>
      <c r="Q268" s="6"/>
      <c r="R268" s="6"/>
      <c r="S268" s="6"/>
      <c r="T268" s="6"/>
      <c r="U268" s="6"/>
      <c r="V268" s="6"/>
      <c r="W268" s="6"/>
      <c r="X268" s="6"/>
    </row>
    <row r="269" spans="1:24" ht="13.8" x14ac:dyDescent="0.25">
      <c r="A269" s="108"/>
      <c r="B269" s="105"/>
      <c r="C269" s="17"/>
      <c r="D269" s="37"/>
      <c r="E269" s="37"/>
      <c r="F269" s="37"/>
      <c r="G269" s="37"/>
      <c r="H269" s="37"/>
      <c r="I269" s="37"/>
      <c r="J269" s="80"/>
      <c r="L269" s="5"/>
      <c r="M269" s="5"/>
      <c r="N269" s="5"/>
      <c r="O269" s="6"/>
      <c r="P269" s="6"/>
      <c r="Q269" s="6"/>
      <c r="R269" s="6"/>
      <c r="S269" s="6"/>
      <c r="T269" s="6"/>
      <c r="U269" s="6"/>
      <c r="V269" s="6"/>
      <c r="W269" s="6"/>
      <c r="X269" s="6"/>
    </row>
    <row r="270" spans="1:24" s="45" customFormat="1" ht="10.199999999999999" x14ac:dyDescent="0.2">
      <c r="A270" s="8"/>
      <c r="B270" s="52"/>
      <c r="C270" s="10"/>
      <c r="D270" s="62"/>
      <c r="E270" s="62"/>
      <c r="F270" s="62"/>
      <c r="G270" s="62"/>
      <c r="H270" s="62"/>
      <c r="I270" s="62"/>
      <c r="J270" s="57"/>
      <c r="L270" s="12"/>
      <c r="M270" s="12"/>
      <c r="N270" s="12"/>
      <c r="O270" s="44"/>
      <c r="P270" s="44"/>
      <c r="Q270" s="44"/>
      <c r="R270" s="44"/>
      <c r="S270" s="44"/>
      <c r="T270" s="44"/>
      <c r="U270" s="44"/>
      <c r="V270" s="44"/>
      <c r="W270" s="44"/>
      <c r="X270" s="44"/>
    </row>
    <row r="271" spans="1:24" ht="13.95" customHeight="1" x14ac:dyDescent="0.25">
      <c r="A271" s="106" t="s">
        <v>74</v>
      </c>
      <c r="B271" s="103" t="s">
        <v>54</v>
      </c>
      <c r="C271" s="17" t="s">
        <v>17</v>
      </c>
      <c r="D271" s="36">
        <f t="shared" ref="D271:I271" si="47">D272+D273+D274+D275+D276+D277+D278+D279+D283</f>
        <v>285</v>
      </c>
      <c r="E271" s="36">
        <f t="shared" si="47"/>
        <v>0</v>
      </c>
      <c r="F271" s="36">
        <f t="shared" si="47"/>
        <v>0</v>
      </c>
      <c r="G271" s="36">
        <f t="shared" si="47"/>
        <v>285</v>
      </c>
      <c r="H271" s="36">
        <f t="shared" si="47"/>
        <v>0</v>
      </c>
      <c r="I271" s="36">
        <f t="shared" si="47"/>
        <v>0</v>
      </c>
      <c r="J271" s="78" t="s">
        <v>13</v>
      </c>
      <c r="L271" s="5"/>
      <c r="M271" s="5"/>
      <c r="N271" s="5"/>
      <c r="O271" s="6"/>
      <c r="P271" s="6"/>
      <c r="Q271" s="6"/>
      <c r="R271" s="6"/>
      <c r="S271" s="6"/>
      <c r="T271" s="6"/>
      <c r="U271" s="6"/>
      <c r="V271" s="6"/>
      <c r="W271" s="6"/>
      <c r="X271" s="6"/>
    </row>
    <row r="272" spans="1:24" ht="13.8" x14ac:dyDescent="0.25">
      <c r="A272" s="107"/>
      <c r="B272" s="104"/>
      <c r="C272" s="17">
        <v>2017</v>
      </c>
      <c r="D272" s="37">
        <f t="shared" ref="D272:D279" si="48">E272+F272+G272+H272+I272</f>
        <v>75</v>
      </c>
      <c r="E272" s="37"/>
      <c r="F272" s="37"/>
      <c r="G272" s="37">
        <v>75</v>
      </c>
      <c r="H272" s="37"/>
      <c r="I272" s="37"/>
      <c r="J272" s="79"/>
      <c r="L272" s="5"/>
      <c r="M272" s="5"/>
      <c r="N272" s="5"/>
      <c r="O272" s="6"/>
      <c r="P272" s="6"/>
      <c r="Q272" s="6"/>
      <c r="R272" s="6"/>
      <c r="S272" s="6"/>
      <c r="T272" s="6"/>
      <c r="U272" s="6"/>
      <c r="V272" s="6"/>
      <c r="W272" s="6"/>
      <c r="X272" s="6"/>
    </row>
    <row r="273" spans="1:24" ht="13.8" x14ac:dyDescent="0.25">
      <c r="A273" s="107"/>
      <c r="B273" s="104"/>
      <c r="C273" s="17">
        <v>2018</v>
      </c>
      <c r="D273" s="37">
        <f t="shared" si="48"/>
        <v>60</v>
      </c>
      <c r="E273" s="37"/>
      <c r="F273" s="37"/>
      <c r="G273" s="37">
        <v>60</v>
      </c>
      <c r="H273" s="37"/>
      <c r="I273" s="37"/>
      <c r="J273" s="79"/>
      <c r="L273" s="5"/>
      <c r="M273" s="5"/>
      <c r="N273" s="5"/>
      <c r="O273" s="6"/>
      <c r="P273" s="6"/>
      <c r="Q273" s="6"/>
      <c r="R273" s="6"/>
      <c r="S273" s="6"/>
      <c r="T273" s="6"/>
      <c r="U273" s="6"/>
      <c r="V273" s="6"/>
      <c r="W273" s="6"/>
      <c r="X273" s="6"/>
    </row>
    <row r="274" spans="1:24" ht="13.8" x14ac:dyDescent="0.25">
      <c r="A274" s="107"/>
      <c r="B274" s="104"/>
      <c r="C274" s="17">
        <v>2019</v>
      </c>
      <c r="D274" s="37">
        <f t="shared" si="48"/>
        <v>75</v>
      </c>
      <c r="E274" s="37"/>
      <c r="F274" s="37"/>
      <c r="G274" s="37">
        <v>75</v>
      </c>
      <c r="H274" s="37"/>
      <c r="I274" s="37"/>
      <c r="J274" s="79"/>
      <c r="L274" s="5"/>
      <c r="M274" s="5"/>
      <c r="N274" s="5"/>
      <c r="O274" s="6"/>
      <c r="P274" s="6"/>
      <c r="Q274" s="6"/>
      <c r="R274" s="6"/>
      <c r="S274" s="6"/>
      <c r="T274" s="6"/>
      <c r="U274" s="6"/>
      <c r="V274" s="6"/>
      <c r="W274" s="6"/>
      <c r="X274" s="6"/>
    </row>
    <row r="275" spans="1:24" ht="13.8" x14ac:dyDescent="0.25">
      <c r="A275" s="107"/>
      <c r="B275" s="104"/>
      <c r="C275" s="17">
        <v>2020</v>
      </c>
      <c r="D275" s="37">
        <f t="shared" si="48"/>
        <v>0</v>
      </c>
      <c r="E275" s="37"/>
      <c r="F275" s="37"/>
      <c r="G275" s="37">
        <v>0</v>
      </c>
      <c r="H275" s="37"/>
      <c r="I275" s="37"/>
      <c r="J275" s="79"/>
      <c r="L275" s="5"/>
      <c r="M275" s="5"/>
      <c r="N275" s="5"/>
      <c r="O275" s="6"/>
      <c r="P275" s="6"/>
      <c r="Q275" s="6"/>
      <c r="R275" s="6"/>
      <c r="S275" s="6"/>
      <c r="T275" s="6"/>
      <c r="U275" s="6"/>
      <c r="V275" s="6"/>
      <c r="W275" s="6"/>
      <c r="X275" s="6"/>
    </row>
    <row r="276" spans="1:24" ht="13.8" x14ac:dyDescent="0.25">
      <c r="A276" s="107"/>
      <c r="B276" s="104"/>
      <c r="C276" s="17">
        <v>2021</v>
      </c>
      <c r="D276" s="37">
        <f t="shared" si="48"/>
        <v>0</v>
      </c>
      <c r="E276" s="37"/>
      <c r="F276" s="37"/>
      <c r="G276" s="37">
        <v>0</v>
      </c>
      <c r="H276" s="37"/>
      <c r="I276" s="37"/>
      <c r="J276" s="79"/>
      <c r="L276" s="5"/>
      <c r="M276" s="5"/>
      <c r="N276" s="5"/>
      <c r="O276" s="6"/>
      <c r="P276" s="6"/>
      <c r="Q276" s="6"/>
      <c r="R276" s="6"/>
      <c r="S276" s="6"/>
      <c r="T276" s="6"/>
      <c r="U276" s="6"/>
      <c r="V276" s="6"/>
      <c r="W276" s="6"/>
      <c r="X276" s="6"/>
    </row>
    <row r="277" spans="1:24" ht="13.8" x14ac:dyDescent="0.25">
      <c r="A277" s="107"/>
      <c r="B277" s="104"/>
      <c r="C277" s="17">
        <v>2022</v>
      </c>
      <c r="D277" s="37">
        <f t="shared" si="48"/>
        <v>0</v>
      </c>
      <c r="E277" s="37"/>
      <c r="F277" s="37"/>
      <c r="G277" s="37">
        <v>0</v>
      </c>
      <c r="H277" s="37"/>
      <c r="I277" s="37"/>
      <c r="J277" s="79"/>
      <c r="L277" s="5"/>
      <c r="M277" s="5"/>
      <c r="N277" s="5"/>
      <c r="O277" s="6"/>
      <c r="P277" s="6"/>
      <c r="Q277" s="6"/>
      <c r="R277" s="6"/>
      <c r="S277" s="6"/>
      <c r="T277" s="6"/>
      <c r="U277" s="6"/>
      <c r="V277" s="6"/>
      <c r="W277" s="6"/>
      <c r="X277" s="6"/>
    </row>
    <row r="278" spans="1:24" ht="13.8" x14ac:dyDescent="0.25">
      <c r="A278" s="107"/>
      <c r="B278" s="104"/>
      <c r="C278" s="17">
        <v>2023</v>
      </c>
      <c r="D278" s="68">
        <f t="shared" si="48"/>
        <v>0</v>
      </c>
      <c r="E278" s="68"/>
      <c r="F278" s="68"/>
      <c r="G278" s="68">
        <v>0</v>
      </c>
      <c r="H278" s="37"/>
      <c r="I278" s="37"/>
      <c r="J278" s="79"/>
      <c r="L278" s="5"/>
      <c r="M278" s="5"/>
      <c r="N278" s="5"/>
      <c r="O278" s="6"/>
      <c r="P278" s="6"/>
      <c r="Q278" s="6"/>
      <c r="R278" s="6"/>
      <c r="S278" s="6"/>
      <c r="T278" s="6"/>
      <c r="U278" s="6"/>
      <c r="V278" s="6"/>
      <c r="W278" s="6"/>
      <c r="X278" s="6"/>
    </row>
    <row r="279" spans="1:24" ht="13.8" x14ac:dyDescent="0.25">
      <c r="A279" s="107"/>
      <c r="B279" s="104"/>
      <c r="C279" s="17">
        <v>2024</v>
      </c>
      <c r="D279" s="37">
        <f t="shared" si="48"/>
        <v>75</v>
      </c>
      <c r="E279" s="37"/>
      <c r="F279" s="37"/>
      <c r="G279" s="37">
        <v>75</v>
      </c>
      <c r="H279" s="37"/>
      <c r="I279" s="37"/>
      <c r="J279" s="79"/>
      <c r="L279" s="5"/>
      <c r="M279" s="5"/>
      <c r="N279" s="5"/>
      <c r="O279" s="6"/>
      <c r="P279" s="6"/>
      <c r="Q279" s="6"/>
      <c r="R279" s="6"/>
      <c r="S279" s="6"/>
      <c r="T279" s="6"/>
      <c r="U279" s="6"/>
      <c r="V279" s="6"/>
      <c r="W279" s="6"/>
      <c r="X279" s="6"/>
    </row>
    <row r="280" spans="1:24" ht="13.8" x14ac:dyDescent="0.25">
      <c r="A280" s="107"/>
      <c r="B280" s="104"/>
      <c r="C280" s="17">
        <v>2025</v>
      </c>
      <c r="D280" s="37">
        <v>155</v>
      </c>
      <c r="E280" s="37"/>
      <c r="F280" s="37"/>
      <c r="G280" s="37">
        <v>75</v>
      </c>
      <c r="H280" s="37"/>
      <c r="I280" s="37"/>
      <c r="J280" s="79"/>
      <c r="L280" s="5"/>
      <c r="M280" s="5"/>
      <c r="N280" s="5"/>
      <c r="O280" s="6"/>
      <c r="P280" s="6"/>
      <c r="Q280" s="6"/>
      <c r="R280" s="6"/>
      <c r="S280" s="6"/>
      <c r="T280" s="6"/>
      <c r="U280" s="6"/>
      <c r="V280" s="6"/>
      <c r="W280" s="6"/>
      <c r="X280" s="6"/>
    </row>
    <row r="281" spans="1:24" ht="13.8" x14ac:dyDescent="0.25">
      <c r="A281" s="107"/>
      <c r="B281" s="104"/>
      <c r="C281" s="17">
        <v>2026</v>
      </c>
      <c r="D281" s="37">
        <v>155</v>
      </c>
      <c r="E281" s="37"/>
      <c r="F281" s="37"/>
      <c r="G281" s="37">
        <v>0</v>
      </c>
      <c r="H281" s="37"/>
      <c r="I281" s="37"/>
      <c r="J281" s="79"/>
      <c r="L281" s="5"/>
      <c r="M281" s="5"/>
      <c r="N281" s="5"/>
      <c r="O281" s="6"/>
      <c r="P281" s="6"/>
      <c r="Q281" s="6"/>
      <c r="R281" s="6"/>
      <c r="S281" s="6"/>
      <c r="T281" s="6"/>
      <c r="U281" s="6"/>
      <c r="V281" s="6"/>
      <c r="W281" s="6"/>
      <c r="X281" s="6"/>
    </row>
    <row r="282" spans="1:24" ht="13.8" x14ac:dyDescent="0.25">
      <c r="A282" s="107"/>
      <c r="B282" s="104"/>
      <c r="C282" s="17">
        <v>2027</v>
      </c>
      <c r="D282" s="37">
        <v>155</v>
      </c>
      <c r="E282" s="37"/>
      <c r="F282" s="37"/>
      <c r="G282" s="37">
        <v>0</v>
      </c>
      <c r="H282" s="37"/>
      <c r="I282" s="37"/>
      <c r="J282" s="79"/>
      <c r="L282" s="5"/>
      <c r="M282" s="5"/>
      <c r="N282" s="5"/>
      <c r="O282" s="6"/>
      <c r="P282" s="6"/>
      <c r="Q282" s="6"/>
      <c r="R282" s="6"/>
      <c r="S282" s="6"/>
      <c r="T282" s="6"/>
      <c r="U282" s="6"/>
      <c r="V282" s="6"/>
      <c r="W282" s="6"/>
      <c r="X282" s="6"/>
    </row>
    <row r="283" spans="1:24" ht="13.8" x14ac:dyDescent="0.25">
      <c r="A283" s="108"/>
      <c r="B283" s="105"/>
      <c r="C283" s="17"/>
      <c r="D283" s="37"/>
      <c r="E283" s="37"/>
      <c r="F283" s="37"/>
      <c r="G283" s="37"/>
      <c r="H283" s="37"/>
      <c r="I283" s="37"/>
      <c r="J283" s="80"/>
      <c r="L283" s="5"/>
      <c r="M283" s="5"/>
      <c r="N283" s="5"/>
      <c r="O283" s="6"/>
      <c r="P283" s="6"/>
      <c r="Q283" s="6"/>
      <c r="R283" s="6"/>
      <c r="S283" s="6"/>
      <c r="T283" s="6"/>
      <c r="U283" s="6"/>
      <c r="V283" s="6"/>
      <c r="W283" s="6"/>
      <c r="X283" s="6"/>
    </row>
    <row r="284" spans="1:24" s="45" customFormat="1" ht="10.199999999999999" x14ac:dyDescent="0.2">
      <c r="A284" s="8"/>
      <c r="B284" s="52"/>
      <c r="C284" s="10"/>
      <c r="D284" s="62"/>
      <c r="E284" s="62"/>
      <c r="F284" s="62"/>
      <c r="G284" s="62"/>
      <c r="H284" s="62"/>
      <c r="I284" s="62"/>
      <c r="J284" s="57"/>
      <c r="L284" s="12"/>
      <c r="M284" s="12"/>
      <c r="N284" s="12"/>
      <c r="O284" s="44"/>
      <c r="P284" s="44"/>
      <c r="Q284" s="44"/>
      <c r="R284" s="44"/>
      <c r="S284" s="44"/>
      <c r="T284" s="44"/>
      <c r="U284" s="44"/>
      <c r="V284" s="44"/>
      <c r="W284" s="44"/>
      <c r="X284" s="44"/>
    </row>
    <row r="285" spans="1:24" ht="13.95" customHeight="1" x14ac:dyDescent="0.25">
      <c r="A285" s="106" t="s">
        <v>45</v>
      </c>
      <c r="B285" s="103" t="s">
        <v>40</v>
      </c>
      <c r="C285" s="17" t="s">
        <v>17</v>
      </c>
      <c r="D285" s="36">
        <f t="shared" ref="D285:I285" si="49">D286+D287+D288+D289+D290+D291+D292+D293+D297</f>
        <v>371000</v>
      </c>
      <c r="E285" s="36">
        <f t="shared" si="49"/>
        <v>0</v>
      </c>
      <c r="F285" s="36">
        <f t="shared" si="49"/>
        <v>0</v>
      </c>
      <c r="G285" s="36">
        <f t="shared" si="49"/>
        <v>0</v>
      </c>
      <c r="H285" s="36">
        <f t="shared" si="49"/>
        <v>0</v>
      </c>
      <c r="I285" s="36">
        <f t="shared" si="49"/>
        <v>436000</v>
      </c>
      <c r="J285" s="78" t="s">
        <v>13</v>
      </c>
      <c r="L285" s="5"/>
      <c r="M285" s="5"/>
      <c r="N285" s="5"/>
      <c r="O285" s="6"/>
      <c r="P285" s="6"/>
      <c r="Q285" s="6"/>
      <c r="R285" s="6"/>
      <c r="S285" s="6"/>
      <c r="T285" s="6"/>
      <c r="U285" s="6"/>
      <c r="V285" s="6"/>
      <c r="W285" s="6"/>
      <c r="X285" s="6"/>
    </row>
    <row r="286" spans="1:24" ht="13.8" x14ac:dyDescent="0.25">
      <c r="A286" s="107"/>
      <c r="B286" s="104"/>
      <c r="C286" s="17">
        <v>2017</v>
      </c>
      <c r="D286" s="37">
        <f t="shared" ref="D286:D292" si="50">E286+F286+G286+H286+I286</f>
        <v>60000</v>
      </c>
      <c r="E286" s="37"/>
      <c r="F286" s="37"/>
      <c r="G286" s="37"/>
      <c r="H286" s="37"/>
      <c r="I286" s="37">
        <v>60000</v>
      </c>
      <c r="J286" s="79"/>
      <c r="L286" s="5"/>
      <c r="M286" s="5"/>
      <c r="N286" s="5"/>
      <c r="O286" s="6"/>
      <c r="P286" s="6"/>
      <c r="Q286" s="6"/>
      <c r="R286" s="6"/>
      <c r="S286" s="6"/>
      <c r="T286" s="6"/>
      <c r="U286" s="6"/>
      <c r="V286" s="6"/>
      <c r="W286" s="6"/>
      <c r="X286" s="6"/>
    </row>
    <row r="287" spans="1:24" ht="13.8" x14ac:dyDescent="0.25">
      <c r="A287" s="107"/>
      <c r="B287" s="104"/>
      <c r="C287" s="17">
        <v>2018</v>
      </c>
      <c r="D287" s="37">
        <f t="shared" si="50"/>
        <v>60000</v>
      </c>
      <c r="E287" s="37"/>
      <c r="F287" s="37"/>
      <c r="G287" s="37"/>
      <c r="H287" s="37"/>
      <c r="I287" s="37">
        <v>60000</v>
      </c>
      <c r="J287" s="79"/>
      <c r="L287" s="5"/>
      <c r="M287" s="5"/>
      <c r="N287" s="5"/>
      <c r="O287" s="6"/>
      <c r="P287" s="6"/>
      <c r="Q287" s="6"/>
      <c r="R287" s="6"/>
      <c r="S287" s="6"/>
      <c r="T287" s="6"/>
      <c r="U287" s="6"/>
      <c r="V287" s="6"/>
      <c r="W287" s="6"/>
      <c r="X287" s="6"/>
    </row>
    <row r="288" spans="1:24" ht="13.8" x14ac:dyDescent="0.25">
      <c r="A288" s="107"/>
      <c r="B288" s="104"/>
      <c r="C288" s="17">
        <v>2019</v>
      </c>
      <c r="D288" s="37">
        <f t="shared" si="50"/>
        <v>62000</v>
      </c>
      <c r="E288" s="37"/>
      <c r="F288" s="37"/>
      <c r="G288" s="37"/>
      <c r="H288" s="37"/>
      <c r="I288" s="37">
        <v>62000</v>
      </c>
      <c r="J288" s="79"/>
      <c r="L288" s="5"/>
      <c r="M288" s="5"/>
      <c r="N288" s="5"/>
      <c r="O288" s="6"/>
      <c r="P288" s="6"/>
      <c r="Q288" s="6"/>
      <c r="R288" s="6"/>
      <c r="S288" s="6"/>
      <c r="T288" s="6"/>
      <c r="U288" s="6"/>
      <c r="V288" s="6"/>
      <c r="W288" s="6"/>
      <c r="X288" s="6"/>
    </row>
    <row r="289" spans="1:24" ht="13.8" x14ac:dyDescent="0.25">
      <c r="A289" s="107"/>
      <c r="B289" s="104"/>
      <c r="C289" s="17">
        <v>2020</v>
      </c>
      <c r="D289" s="37">
        <f t="shared" si="50"/>
        <v>62000</v>
      </c>
      <c r="E289" s="37"/>
      <c r="F289" s="37"/>
      <c r="G289" s="37"/>
      <c r="H289" s="37"/>
      <c r="I289" s="37">
        <v>62000</v>
      </c>
      <c r="J289" s="79"/>
      <c r="L289" s="5"/>
      <c r="M289" s="5"/>
      <c r="N289" s="5"/>
      <c r="O289" s="6"/>
      <c r="P289" s="6"/>
      <c r="Q289" s="6"/>
      <c r="R289" s="6"/>
      <c r="S289" s="6"/>
      <c r="T289" s="6"/>
      <c r="U289" s="6"/>
      <c r="V289" s="6"/>
      <c r="W289" s="6"/>
      <c r="X289" s="6"/>
    </row>
    <row r="290" spans="1:24" ht="13.8" x14ac:dyDescent="0.25">
      <c r="A290" s="107"/>
      <c r="B290" s="104"/>
      <c r="C290" s="17">
        <v>2021</v>
      </c>
      <c r="D290" s="37">
        <f t="shared" si="50"/>
        <v>62000</v>
      </c>
      <c r="E290" s="37"/>
      <c r="F290" s="37"/>
      <c r="G290" s="37"/>
      <c r="H290" s="37"/>
      <c r="I290" s="37">
        <v>62000</v>
      </c>
      <c r="J290" s="79"/>
      <c r="L290" s="5"/>
      <c r="M290" s="5"/>
      <c r="N290" s="5"/>
      <c r="O290" s="6"/>
      <c r="P290" s="6"/>
      <c r="Q290" s="6"/>
      <c r="R290" s="6"/>
      <c r="S290" s="6"/>
      <c r="T290" s="6"/>
      <c r="U290" s="6"/>
      <c r="V290" s="6"/>
      <c r="W290" s="6"/>
      <c r="X290" s="6"/>
    </row>
    <row r="291" spans="1:24" ht="13.8" x14ac:dyDescent="0.25">
      <c r="A291" s="107"/>
      <c r="B291" s="104"/>
      <c r="C291" s="17">
        <v>2022</v>
      </c>
      <c r="D291" s="37">
        <f t="shared" si="50"/>
        <v>65000</v>
      </c>
      <c r="E291" s="37"/>
      <c r="F291" s="37"/>
      <c r="G291" s="37"/>
      <c r="H291" s="37"/>
      <c r="I291" s="37">
        <v>65000</v>
      </c>
      <c r="J291" s="79"/>
      <c r="L291" s="5"/>
      <c r="M291" s="5"/>
      <c r="N291" s="5"/>
      <c r="O291" s="6"/>
      <c r="P291" s="6"/>
      <c r="Q291" s="6"/>
      <c r="R291" s="6"/>
      <c r="S291" s="6"/>
      <c r="T291" s="6"/>
      <c r="U291" s="6"/>
      <c r="V291" s="6"/>
      <c r="W291" s="6"/>
      <c r="X291" s="6"/>
    </row>
    <row r="292" spans="1:24" ht="13.8" x14ac:dyDescent="0.25">
      <c r="A292" s="107"/>
      <c r="B292" s="104"/>
      <c r="C292" s="17">
        <v>2023</v>
      </c>
      <c r="D292" s="68">
        <f t="shared" si="50"/>
        <v>0</v>
      </c>
      <c r="E292" s="68"/>
      <c r="F292" s="68"/>
      <c r="G292" s="68">
        <v>0</v>
      </c>
      <c r="H292" s="68"/>
      <c r="I292" s="68"/>
      <c r="J292" s="79"/>
      <c r="L292" s="5"/>
      <c r="M292" s="5"/>
      <c r="N292" s="5"/>
      <c r="O292" s="6"/>
      <c r="P292" s="6"/>
      <c r="Q292" s="6"/>
      <c r="R292" s="6"/>
      <c r="S292" s="6"/>
      <c r="T292" s="6"/>
      <c r="U292" s="6"/>
      <c r="V292" s="6"/>
      <c r="W292" s="6"/>
      <c r="X292" s="6"/>
    </row>
    <row r="293" spans="1:24" ht="13.8" x14ac:dyDescent="0.25">
      <c r="A293" s="107"/>
      <c r="B293" s="104"/>
      <c r="C293" s="17">
        <v>2024</v>
      </c>
      <c r="D293" s="68">
        <v>0</v>
      </c>
      <c r="E293" s="37"/>
      <c r="F293" s="37"/>
      <c r="G293" s="68">
        <v>0</v>
      </c>
      <c r="H293" s="37"/>
      <c r="I293" s="37"/>
      <c r="J293" s="79"/>
      <c r="L293" s="5"/>
      <c r="M293" s="5"/>
      <c r="N293" s="5"/>
      <c r="O293" s="6"/>
      <c r="P293" s="6"/>
      <c r="Q293" s="6"/>
      <c r="R293" s="6"/>
      <c r="S293" s="6"/>
      <c r="T293" s="6"/>
      <c r="U293" s="6"/>
      <c r="V293" s="6"/>
      <c r="W293" s="6"/>
      <c r="X293" s="6"/>
    </row>
    <row r="294" spans="1:24" ht="13.8" x14ac:dyDescent="0.25">
      <c r="A294" s="107"/>
      <c r="B294" s="104"/>
      <c r="C294" s="17">
        <v>2025</v>
      </c>
      <c r="D294" s="37">
        <v>65000</v>
      </c>
      <c r="E294" s="37"/>
      <c r="F294" s="37"/>
      <c r="G294" s="37"/>
      <c r="H294" s="37"/>
      <c r="I294" s="37">
        <v>65000</v>
      </c>
      <c r="J294" s="79"/>
      <c r="L294" s="5"/>
      <c r="M294" s="5"/>
      <c r="N294" s="5"/>
      <c r="O294" s="6"/>
      <c r="P294" s="6"/>
      <c r="Q294" s="6"/>
      <c r="R294" s="6"/>
      <c r="S294" s="6"/>
      <c r="T294" s="6"/>
      <c r="U294" s="6"/>
      <c r="V294" s="6"/>
      <c r="W294" s="6"/>
      <c r="X294" s="6"/>
    </row>
    <row r="295" spans="1:24" ht="13.8" x14ac:dyDescent="0.25">
      <c r="A295" s="107"/>
      <c r="B295" s="104"/>
      <c r="C295" s="17">
        <v>2026</v>
      </c>
      <c r="D295" s="37">
        <v>65000</v>
      </c>
      <c r="E295" s="37"/>
      <c r="F295" s="37"/>
      <c r="G295" s="37"/>
      <c r="H295" s="37"/>
      <c r="I295" s="37">
        <v>65000</v>
      </c>
      <c r="J295" s="79"/>
      <c r="L295" s="5"/>
      <c r="M295" s="5"/>
      <c r="N295" s="5"/>
      <c r="O295" s="6"/>
      <c r="P295" s="6"/>
      <c r="Q295" s="6"/>
      <c r="R295" s="6"/>
      <c r="S295" s="6"/>
      <c r="T295" s="6"/>
      <c r="U295" s="6"/>
      <c r="V295" s="6"/>
      <c r="W295" s="6"/>
      <c r="X295" s="6"/>
    </row>
    <row r="296" spans="1:24" ht="13.8" x14ac:dyDescent="0.25">
      <c r="A296" s="107"/>
      <c r="B296" s="104"/>
      <c r="C296" s="17">
        <v>2027</v>
      </c>
      <c r="D296" s="37">
        <v>65000</v>
      </c>
      <c r="E296" s="37"/>
      <c r="F296" s="37"/>
      <c r="G296" s="37"/>
      <c r="H296" s="37"/>
      <c r="I296" s="37">
        <v>65000</v>
      </c>
      <c r="J296" s="79"/>
      <c r="L296" s="5"/>
      <c r="M296" s="5"/>
      <c r="N296" s="5"/>
      <c r="O296" s="6"/>
      <c r="P296" s="6"/>
      <c r="Q296" s="6"/>
      <c r="R296" s="6"/>
      <c r="S296" s="6"/>
      <c r="T296" s="6"/>
      <c r="U296" s="6"/>
      <c r="V296" s="6"/>
      <c r="W296" s="6"/>
      <c r="X296" s="6"/>
    </row>
    <row r="297" spans="1:24" ht="13.8" x14ac:dyDescent="0.25">
      <c r="A297" s="108"/>
      <c r="B297" s="105"/>
      <c r="C297" s="17"/>
      <c r="D297" s="37"/>
      <c r="E297" s="37"/>
      <c r="F297" s="37"/>
      <c r="G297" s="37"/>
      <c r="H297" s="37"/>
      <c r="I297" s="37">
        <v>65000</v>
      </c>
      <c r="J297" s="80"/>
      <c r="L297" s="5"/>
      <c r="M297" s="5"/>
      <c r="N297" s="5"/>
      <c r="O297" s="6"/>
      <c r="P297" s="6"/>
      <c r="Q297" s="6"/>
      <c r="R297" s="6"/>
      <c r="S297" s="6"/>
      <c r="T297" s="6"/>
      <c r="U297" s="6"/>
      <c r="V297" s="6"/>
      <c r="W297" s="6"/>
      <c r="X297" s="6"/>
    </row>
    <row r="298" spans="1:24" s="45" customFormat="1" ht="10.199999999999999" x14ac:dyDescent="0.2">
      <c r="A298" s="8"/>
      <c r="B298" s="52"/>
      <c r="C298" s="10"/>
      <c r="D298" s="62"/>
      <c r="E298" s="62"/>
      <c r="F298" s="62"/>
      <c r="G298" s="62"/>
      <c r="H298" s="62"/>
      <c r="I298" s="62"/>
      <c r="J298" s="57"/>
      <c r="L298" s="12"/>
      <c r="M298" s="12"/>
      <c r="N298" s="12"/>
      <c r="O298" s="44"/>
      <c r="P298" s="44"/>
      <c r="Q298" s="44"/>
      <c r="R298" s="44"/>
      <c r="S298" s="44"/>
      <c r="T298" s="44"/>
      <c r="U298" s="44"/>
      <c r="V298" s="44"/>
      <c r="W298" s="44"/>
      <c r="X298" s="44"/>
    </row>
    <row r="299" spans="1:24" ht="13.95" customHeight="1" x14ac:dyDescent="0.25">
      <c r="A299" s="106" t="s">
        <v>46</v>
      </c>
      <c r="B299" s="103" t="s">
        <v>41</v>
      </c>
      <c r="C299" s="17" t="s">
        <v>17</v>
      </c>
      <c r="D299" s="36">
        <f t="shared" ref="D299:I299" si="51">D300+D301+D302+D303+D304+D305+D306+D307+D311</f>
        <v>524</v>
      </c>
      <c r="E299" s="36">
        <f t="shared" si="51"/>
        <v>283.36999999999995</v>
      </c>
      <c r="F299" s="36">
        <f t="shared" si="51"/>
        <v>240.63</v>
      </c>
      <c r="G299" s="36">
        <f t="shared" si="51"/>
        <v>0</v>
      </c>
      <c r="H299" s="36">
        <f t="shared" si="51"/>
        <v>0</v>
      </c>
      <c r="I299" s="36">
        <f t="shared" si="51"/>
        <v>0</v>
      </c>
      <c r="J299" s="78" t="s">
        <v>13</v>
      </c>
      <c r="L299" s="5"/>
      <c r="M299" s="5"/>
      <c r="N299" s="5"/>
      <c r="O299" s="6"/>
      <c r="P299" s="6"/>
      <c r="Q299" s="6"/>
      <c r="R299" s="6"/>
      <c r="S299" s="6"/>
      <c r="T299" s="6"/>
      <c r="U299" s="6"/>
      <c r="V299" s="6"/>
      <c r="W299" s="6"/>
      <c r="X299" s="6"/>
    </row>
    <row r="300" spans="1:24" ht="13.8" x14ac:dyDescent="0.25">
      <c r="A300" s="107"/>
      <c r="B300" s="104"/>
      <c r="C300" s="17">
        <v>2017</v>
      </c>
      <c r="D300" s="37">
        <f t="shared" ref="D300:D307" si="52">E300+F300+G300+H300+I300</f>
        <v>421.78999999999996</v>
      </c>
      <c r="E300" s="37">
        <v>213.88</v>
      </c>
      <c r="F300" s="37">
        <v>207.91</v>
      </c>
      <c r="G300" s="37"/>
      <c r="H300" s="37"/>
      <c r="I300" s="37"/>
      <c r="J300" s="79"/>
      <c r="L300" s="5"/>
      <c r="M300" s="5"/>
      <c r="N300" s="5"/>
      <c r="O300" s="6"/>
      <c r="P300" s="6"/>
      <c r="Q300" s="6"/>
      <c r="R300" s="6"/>
      <c r="S300" s="6"/>
      <c r="T300" s="6"/>
      <c r="U300" s="6"/>
      <c r="V300" s="6"/>
      <c r="W300" s="6"/>
      <c r="X300" s="6"/>
    </row>
    <row r="301" spans="1:24" ht="13.8" x14ac:dyDescent="0.25">
      <c r="A301" s="107"/>
      <c r="B301" s="104"/>
      <c r="C301" s="17">
        <v>2018</v>
      </c>
      <c r="D301" s="37">
        <f t="shared" si="52"/>
        <v>86.75</v>
      </c>
      <c r="E301" s="37">
        <v>59.15</v>
      </c>
      <c r="F301" s="37">
        <v>27.6</v>
      </c>
      <c r="G301" s="37"/>
      <c r="H301" s="37"/>
      <c r="I301" s="37"/>
      <c r="J301" s="79"/>
      <c r="L301" s="5"/>
      <c r="M301" s="5"/>
      <c r="N301" s="5"/>
      <c r="O301" s="6"/>
      <c r="P301" s="6"/>
      <c r="Q301" s="6"/>
      <c r="R301" s="6"/>
      <c r="S301" s="6"/>
      <c r="T301" s="6"/>
      <c r="U301" s="6"/>
      <c r="V301" s="6"/>
      <c r="W301" s="6"/>
      <c r="X301" s="6"/>
    </row>
    <row r="302" spans="1:24" ht="13.8" x14ac:dyDescent="0.25">
      <c r="A302" s="107"/>
      <c r="B302" s="104"/>
      <c r="C302" s="17">
        <v>2019</v>
      </c>
      <c r="D302" s="37">
        <f t="shared" si="52"/>
        <v>13.010000000000002</v>
      </c>
      <c r="E302" s="37">
        <v>8.64</v>
      </c>
      <c r="F302" s="37">
        <v>4.37</v>
      </c>
      <c r="G302" s="37"/>
      <c r="H302" s="37"/>
      <c r="I302" s="37"/>
      <c r="J302" s="79"/>
      <c r="L302" s="5"/>
      <c r="M302" s="5"/>
      <c r="N302" s="5"/>
      <c r="O302" s="6"/>
      <c r="P302" s="6"/>
      <c r="Q302" s="6"/>
      <c r="R302" s="6"/>
      <c r="S302" s="6"/>
      <c r="T302" s="6"/>
      <c r="U302" s="6"/>
      <c r="V302" s="6"/>
      <c r="W302" s="6"/>
      <c r="X302" s="6"/>
    </row>
    <row r="303" spans="1:24" ht="13.8" x14ac:dyDescent="0.25">
      <c r="A303" s="107"/>
      <c r="B303" s="104"/>
      <c r="C303" s="17">
        <v>2020</v>
      </c>
      <c r="D303" s="37">
        <f t="shared" si="52"/>
        <v>2.4500000000000002</v>
      </c>
      <c r="E303" s="37">
        <v>1.7</v>
      </c>
      <c r="F303" s="37">
        <v>0.75</v>
      </c>
      <c r="G303" s="37"/>
      <c r="H303" s="37"/>
      <c r="I303" s="37"/>
      <c r="J303" s="79"/>
      <c r="L303" s="5"/>
      <c r="M303" s="5"/>
      <c r="N303" s="5"/>
      <c r="O303" s="6"/>
      <c r="P303" s="6"/>
      <c r="Q303" s="6"/>
      <c r="R303" s="6"/>
      <c r="S303" s="6"/>
      <c r="T303" s="6"/>
      <c r="U303" s="6"/>
      <c r="V303" s="6"/>
      <c r="W303" s="6"/>
      <c r="X303" s="6"/>
    </row>
    <row r="304" spans="1:24" ht="13.8" x14ac:dyDescent="0.25">
      <c r="A304" s="107"/>
      <c r="B304" s="104"/>
      <c r="C304" s="17">
        <v>2021</v>
      </c>
      <c r="D304" s="37">
        <f t="shared" si="52"/>
        <v>0</v>
      </c>
      <c r="E304" s="37"/>
      <c r="F304" s="37"/>
      <c r="G304" s="37"/>
      <c r="H304" s="37"/>
      <c r="I304" s="37"/>
      <c r="J304" s="79"/>
      <c r="L304" s="5"/>
      <c r="M304" s="5"/>
      <c r="N304" s="5"/>
      <c r="O304" s="6"/>
      <c r="P304" s="6"/>
      <c r="Q304" s="6"/>
      <c r="R304" s="6"/>
      <c r="S304" s="6"/>
      <c r="T304" s="6"/>
      <c r="U304" s="6"/>
      <c r="V304" s="6"/>
      <c r="W304" s="6"/>
      <c r="X304" s="6"/>
    </row>
    <row r="305" spans="1:24" ht="13.8" x14ac:dyDescent="0.25">
      <c r="A305" s="107"/>
      <c r="B305" s="104"/>
      <c r="C305" s="17">
        <v>2022</v>
      </c>
      <c r="D305" s="37">
        <f t="shared" si="52"/>
        <v>0</v>
      </c>
      <c r="E305" s="37"/>
      <c r="F305" s="37"/>
      <c r="G305" s="37"/>
      <c r="H305" s="37"/>
      <c r="I305" s="37"/>
      <c r="J305" s="79"/>
      <c r="L305" s="5"/>
      <c r="M305" s="5"/>
      <c r="N305" s="5"/>
      <c r="O305" s="6"/>
      <c r="P305" s="6"/>
      <c r="Q305" s="6"/>
      <c r="R305" s="6"/>
      <c r="S305" s="6"/>
      <c r="T305" s="6"/>
      <c r="U305" s="6"/>
      <c r="V305" s="6"/>
      <c r="W305" s="6"/>
      <c r="X305" s="6"/>
    </row>
    <row r="306" spans="1:24" ht="13.8" x14ac:dyDescent="0.25">
      <c r="A306" s="107"/>
      <c r="B306" s="104"/>
      <c r="C306" s="17">
        <v>2023</v>
      </c>
      <c r="D306" s="37">
        <f t="shared" si="52"/>
        <v>0</v>
      </c>
      <c r="E306" s="37"/>
      <c r="F306" s="37"/>
      <c r="G306" s="37"/>
      <c r="H306" s="37"/>
      <c r="I306" s="37"/>
      <c r="J306" s="79"/>
      <c r="L306" s="5"/>
      <c r="M306" s="5"/>
      <c r="N306" s="5"/>
      <c r="O306" s="6"/>
      <c r="P306" s="6"/>
      <c r="Q306" s="6"/>
      <c r="R306" s="6"/>
      <c r="S306" s="6"/>
      <c r="T306" s="6"/>
      <c r="U306" s="6"/>
      <c r="V306" s="6"/>
      <c r="W306" s="6"/>
      <c r="X306" s="6"/>
    </row>
    <row r="307" spans="1:24" ht="13.8" x14ac:dyDescent="0.25">
      <c r="A307" s="107"/>
      <c r="B307" s="104"/>
      <c r="C307" s="17">
        <v>2024</v>
      </c>
      <c r="D307" s="37">
        <f t="shared" si="52"/>
        <v>0</v>
      </c>
      <c r="E307" s="37"/>
      <c r="F307" s="37"/>
      <c r="G307" s="37"/>
      <c r="H307" s="37"/>
      <c r="I307" s="37"/>
      <c r="J307" s="79"/>
      <c r="L307" s="5"/>
      <c r="M307" s="5"/>
      <c r="N307" s="5"/>
      <c r="O307" s="6"/>
      <c r="P307" s="6"/>
      <c r="Q307" s="6"/>
      <c r="R307" s="6"/>
      <c r="S307" s="6"/>
      <c r="T307" s="6"/>
      <c r="U307" s="6"/>
      <c r="V307" s="6"/>
      <c r="W307" s="6"/>
      <c r="X307" s="6"/>
    </row>
    <row r="308" spans="1:24" ht="13.8" x14ac:dyDescent="0.25">
      <c r="A308" s="107"/>
      <c r="B308" s="104"/>
      <c r="C308" s="17">
        <v>2025</v>
      </c>
      <c r="D308" s="37">
        <v>0</v>
      </c>
      <c r="E308" s="37"/>
      <c r="F308" s="37"/>
      <c r="G308" s="37"/>
      <c r="H308" s="37"/>
      <c r="I308" s="37"/>
      <c r="J308" s="79"/>
      <c r="L308" s="5"/>
      <c r="M308" s="5"/>
      <c r="N308" s="5"/>
      <c r="O308" s="6"/>
      <c r="P308" s="6"/>
      <c r="Q308" s="6"/>
      <c r="R308" s="6"/>
      <c r="S308" s="6"/>
      <c r="T308" s="6"/>
      <c r="U308" s="6"/>
      <c r="V308" s="6"/>
      <c r="W308" s="6"/>
      <c r="X308" s="6"/>
    </row>
    <row r="309" spans="1:24" ht="13.8" x14ac:dyDescent="0.25">
      <c r="A309" s="107"/>
      <c r="B309" s="104"/>
      <c r="C309" s="17">
        <v>2026</v>
      </c>
      <c r="D309" s="37">
        <v>0</v>
      </c>
      <c r="E309" s="37"/>
      <c r="F309" s="37"/>
      <c r="G309" s="37"/>
      <c r="H309" s="37"/>
      <c r="I309" s="37"/>
      <c r="J309" s="79"/>
      <c r="L309" s="5"/>
      <c r="M309" s="5"/>
      <c r="N309" s="5"/>
      <c r="O309" s="6"/>
      <c r="P309" s="6"/>
      <c r="Q309" s="6"/>
      <c r="R309" s="6"/>
      <c r="S309" s="6"/>
      <c r="T309" s="6"/>
      <c r="U309" s="6"/>
      <c r="V309" s="6"/>
      <c r="W309" s="6"/>
      <c r="X309" s="6"/>
    </row>
    <row r="310" spans="1:24" ht="13.8" x14ac:dyDescent="0.25">
      <c r="A310" s="107"/>
      <c r="B310" s="104"/>
      <c r="C310" s="17">
        <v>2027</v>
      </c>
      <c r="D310" s="37">
        <v>0</v>
      </c>
      <c r="E310" s="37"/>
      <c r="F310" s="37"/>
      <c r="G310" s="37"/>
      <c r="H310" s="37"/>
      <c r="I310" s="37"/>
      <c r="J310" s="79"/>
      <c r="L310" s="5"/>
      <c r="M310" s="5"/>
      <c r="N310" s="5"/>
      <c r="O310" s="6"/>
      <c r="P310" s="6"/>
      <c r="Q310" s="6"/>
      <c r="R310" s="6"/>
      <c r="S310" s="6"/>
      <c r="T310" s="6"/>
      <c r="U310" s="6"/>
      <c r="V310" s="6"/>
      <c r="W310" s="6"/>
      <c r="X310" s="6"/>
    </row>
    <row r="311" spans="1:24" ht="13.8" x14ac:dyDescent="0.25">
      <c r="A311" s="108"/>
      <c r="B311" s="105"/>
      <c r="C311" s="17"/>
      <c r="D311" s="37"/>
      <c r="E311" s="37"/>
      <c r="F311" s="37"/>
      <c r="G311" s="37"/>
      <c r="H311" s="37"/>
      <c r="I311" s="37"/>
      <c r="J311" s="80"/>
      <c r="L311" s="5"/>
      <c r="M311" s="5"/>
      <c r="N311" s="5"/>
      <c r="O311" s="6"/>
      <c r="P311" s="6"/>
      <c r="Q311" s="6"/>
      <c r="R311" s="6"/>
      <c r="S311" s="6"/>
      <c r="T311" s="6"/>
      <c r="U311" s="6"/>
      <c r="V311" s="6"/>
      <c r="W311" s="6"/>
      <c r="X311" s="6"/>
    </row>
    <row r="312" spans="1:24" s="45" customFormat="1" ht="10.199999999999999" x14ac:dyDescent="0.2">
      <c r="A312" s="8"/>
      <c r="B312" s="52"/>
      <c r="C312" s="10"/>
      <c r="D312" s="62"/>
      <c r="E312" s="62"/>
      <c r="F312" s="62"/>
      <c r="G312" s="62"/>
      <c r="H312" s="62"/>
      <c r="I312" s="62"/>
      <c r="J312" s="57"/>
      <c r="L312" s="12"/>
      <c r="M312" s="12"/>
      <c r="N312" s="12"/>
      <c r="O312" s="44"/>
      <c r="P312" s="44"/>
      <c r="Q312" s="44"/>
      <c r="R312" s="44"/>
      <c r="S312" s="44"/>
      <c r="T312" s="44"/>
      <c r="U312" s="44"/>
      <c r="V312" s="44"/>
      <c r="W312" s="44"/>
      <c r="X312" s="44"/>
    </row>
    <row r="313" spans="1:24" ht="13.95" customHeight="1" x14ac:dyDescent="0.25">
      <c r="A313" s="106" t="s">
        <v>75</v>
      </c>
      <c r="B313" s="103" t="s">
        <v>59</v>
      </c>
      <c r="C313" s="17" t="s">
        <v>17</v>
      </c>
      <c r="D313" s="36">
        <f t="shared" ref="D313:I313" si="53">D314+D315+D316+D317+D318+D319+D320+D321+D325</f>
        <v>63099.59749</v>
      </c>
      <c r="E313" s="36">
        <f t="shared" si="53"/>
        <v>0</v>
      </c>
      <c r="F313" s="36">
        <f t="shared" si="53"/>
        <v>63099.59749</v>
      </c>
      <c r="G313" s="36">
        <f t="shared" si="53"/>
        <v>0</v>
      </c>
      <c r="H313" s="36">
        <f t="shared" si="53"/>
        <v>0</v>
      </c>
      <c r="I313" s="36">
        <f t="shared" si="53"/>
        <v>0</v>
      </c>
      <c r="J313" s="78" t="s">
        <v>13</v>
      </c>
      <c r="L313" s="5"/>
      <c r="M313" s="5"/>
      <c r="N313" s="5"/>
      <c r="O313" s="6"/>
      <c r="P313" s="6"/>
      <c r="Q313" s="6"/>
      <c r="R313" s="6"/>
      <c r="S313" s="6"/>
      <c r="T313" s="6"/>
      <c r="U313" s="6"/>
      <c r="V313" s="6"/>
      <c r="W313" s="6"/>
      <c r="X313" s="6"/>
    </row>
    <row r="314" spans="1:24" ht="13.8" x14ac:dyDescent="0.25">
      <c r="A314" s="107"/>
      <c r="B314" s="104"/>
      <c r="C314" s="17">
        <v>2017</v>
      </c>
      <c r="D314" s="37">
        <f t="shared" ref="D314:D319" si="54">E314+F314+G314+H314+I314</f>
        <v>4328.51</v>
      </c>
      <c r="E314" s="37"/>
      <c r="F314" s="37">
        <v>4328.51</v>
      </c>
      <c r="G314" s="37"/>
      <c r="H314" s="37"/>
      <c r="I314" s="37"/>
      <c r="J314" s="79"/>
      <c r="L314" s="5"/>
      <c r="M314" s="5"/>
      <c r="N314" s="5"/>
      <c r="O314" s="6"/>
      <c r="P314" s="6"/>
      <c r="Q314" s="6"/>
      <c r="R314" s="6"/>
      <c r="S314" s="6"/>
      <c r="T314" s="6"/>
      <c r="U314" s="6"/>
      <c r="V314" s="6"/>
      <c r="W314" s="6"/>
      <c r="X314" s="6"/>
    </row>
    <row r="315" spans="1:24" ht="13.8" x14ac:dyDescent="0.25">
      <c r="A315" s="107"/>
      <c r="B315" s="104"/>
      <c r="C315" s="17">
        <v>2018</v>
      </c>
      <c r="D315" s="37">
        <f t="shared" si="54"/>
        <v>5612.84</v>
      </c>
      <c r="E315" s="37"/>
      <c r="F315" s="37">
        <v>5612.84</v>
      </c>
      <c r="G315" s="37"/>
      <c r="H315" s="37"/>
      <c r="I315" s="37"/>
      <c r="J315" s="79"/>
      <c r="L315" s="5"/>
      <c r="M315" s="5"/>
      <c r="N315" s="5"/>
      <c r="O315" s="6"/>
      <c r="P315" s="6"/>
      <c r="Q315" s="6"/>
      <c r="R315" s="6"/>
      <c r="S315" s="6"/>
      <c r="T315" s="6"/>
      <c r="U315" s="6"/>
      <c r="V315" s="6"/>
      <c r="W315" s="6"/>
      <c r="X315" s="6"/>
    </row>
    <row r="316" spans="1:24" ht="13.8" x14ac:dyDescent="0.25">
      <c r="A316" s="107"/>
      <c r="B316" s="104"/>
      <c r="C316" s="17">
        <v>2019</v>
      </c>
      <c r="D316" s="37">
        <f t="shared" si="54"/>
        <v>4532.6729999999998</v>
      </c>
      <c r="E316" s="37"/>
      <c r="F316" s="37">
        <v>4532.6729999999998</v>
      </c>
      <c r="G316" s="37"/>
      <c r="H316" s="37"/>
      <c r="I316" s="37"/>
      <c r="J316" s="79"/>
      <c r="L316" s="5"/>
      <c r="M316" s="5"/>
      <c r="N316" s="5"/>
      <c r="O316" s="6"/>
      <c r="P316" s="6"/>
      <c r="Q316" s="6"/>
      <c r="R316" s="6"/>
      <c r="S316" s="6"/>
      <c r="T316" s="6"/>
      <c r="U316" s="6"/>
      <c r="V316" s="6"/>
      <c r="W316" s="6"/>
      <c r="X316" s="6"/>
    </row>
    <row r="317" spans="1:24" ht="13.8" x14ac:dyDescent="0.25">
      <c r="A317" s="107"/>
      <c r="B317" s="104"/>
      <c r="C317" s="17">
        <v>2020</v>
      </c>
      <c r="D317" s="37">
        <f t="shared" si="54"/>
        <v>6374.51</v>
      </c>
      <c r="E317" s="37"/>
      <c r="F317" s="37">
        <v>6374.51</v>
      </c>
      <c r="G317" s="37"/>
      <c r="H317" s="37"/>
      <c r="I317" s="37"/>
      <c r="J317" s="79"/>
      <c r="L317" s="5"/>
      <c r="M317" s="5"/>
      <c r="N317" s="5"/>
      <c r="O317" s="6"/>
      <c r="P317" s="6"/>
      <c r="Q317" s="6"/>
      <c r="R317" s="6"/>
      <c r="S317" s="6"/>
      <c r="T317" s="6"/>
      <c r="U317" s="6"/>
      <c r="V317" s="6"/>
      <c r="W317" s="6"/>
      <c r="X317" s="6"/>
    </row>
    <row r="318" spans="1:24" ht="13.8" x14ac:dyDescent="0.25">
      <c r="A318" s="107"/>
      <c r="B318" s="104"/>
      <c r="C318" s="17">
        <v>2021</v>
      </c>
      <c r="D318" s="37">
        <f t="shared" si="54"/>
        <v>9965.5</v>
      </c>
      <c r="E318" s="37"/>
      <c r="F318" s="37">
        <v>9965.5</v>
      </c>
      <c r="G318" s="37"/>
      <c r="H318" s="37"/>
      <c r="I318" s="37"/>
      <c r="J318" s="79"/>
      <c r="L318" s="5"/>
      <c r="M318" s="5"/>
      <c r="N318" s="5"/>
      <c r="O318" s="6"/>
      <c r="P318" s="6"/>
      <c r="Q318" s="6"/>
      <c r="R318" s="6"/>
      <c r="S318" s="6"/>
      <c r="T318" s="6"/>
      <c r="U318" s="6"/>
      <c r="V318" s="6"/>
      <c r="W318" s="6"/>
      <c r="X318" s="6"/>
    </row>
    <row r="319" spans="1:24" ht="13.8" x14ac:dyDescent="0.25">
      <c r="A319" s="107"/>
      <c r="B319" s="104"/>
      <c r="C319" s="17">
        <v>2022</v>
      </c>
      <c r="D319" s="37">
        <f t="shared" si="54"/>
        <v>13081.8</v>
      </c>
      <c r="E319" s="37"/>
      <c r="F319" s="37">
        <v>13081.8</v>
      </c>
      <c r="G319" s="37"/>
      <c r="H319" s="37"/>
      <c r="I319" s="37"/>
      <c r="J319" s="79"/>
      <c r="L319" s="5"/>
      <c r="M319" s="5"/>
      <c r="N319" s="5"/>
      <c r="O319" s="6"/>
      <c r="P319" s="6"/>
      <c r="Q319" s="6"/>
      <c r="R319" s="6"/>
      <c r="S319" s="6"/>
      <c r="T319" s="6"/>
      <c r="U319" s="6"/>
      <c r="V319" s="6"/>
      <c r="W319" s="6"/>
      <c r="X319" s="6"/>
    </row>
    <row r="320" spans="1:24" ht="13.8" x14ac:dyDescent="0.25">
      <c r="A320" s="107"/>
      <c r="B320" s="104"/>
      <c r="C320" s="17">
        <v>2023</v>
      </c>
      <c r="D320" s="68">
        <f>E320+F320+G320+H320+I320</f>
        <v>9295.6</v>
      </c>
      <c r="E320" s="68"/>
      <c r="F320" s="68">
        <v>9295.6</v>
      </c>
      <c r="G320" s="37"/>
      <c r="H320" s="37"/>
      <c r="I320" s="37"/>
      <c r="J320" s="79"/>
      <c r="L320" s="5"/>
      <c r="M320" s="5"/>
      <c r="N320" s="5"/>
      <c r="O320" s="6"/>
      <c r="P320" s="6"/>
      <c r="Q320" s="6"/>
      <c r="R320" s="6"/>
      <c r="S320" s="6"/>
      <c r="T320" s="6"/>
      <c r="U320" s="6"/>
      <c r="V320" s="6"/>
      <c r="W320" s="6"/>
      <c r="X320" s="6"/>
    </row>
    <row r="321" spans="1:24" ht="13.8" x14ac:dyDescent="0.25">
      <c r="A321" s="107"/>
      <c r="B321" s="104"/>
      <c r="C321" s="17">
        <v>2024</v>
      </c>
      <c r="D321" s="68">
        <v>9908.1644899999992</v>
      </c>
      <c r="E321" s="68"/>
      <c r="F321" s="68">
        <v>9908.1644899999992</v>
      </c>
      <c r="G321" s="37"/>
      <c r="H321" s="37"/>
      <c r="I321" s="37"/>
      <c r="J321" s="79"/>
      <c r="L321" s="5"/>
      <c r="M321" s="5"/>
      <c r="N321" s="5"/>
      <c r="O321" s="6"/>
      <c r="P321" s="6"/>
      <c r="Q321" s="6"/>
      <c r="R321" s="6"/>
      <c r="S321" s="6"/>
      <c r="T321" s="6"/>
      <c r="U321" s="6"/>
      <c r="V321" s="6"/>
      <c r="W321" s="6"/>
      <c r="X321" s="6"/>
    </row>
    <row r="322" spans="1:24" ht="13.8" x14ac:dyDescent="0.25">
      <c r="A322" s="107"/>
      <c r="B322" s="104"/>
      <c r="C322" s="17">
        <v>2025</v>
      </c>
      <c r="D322" s="37">
        <v>12142.3</v>
      </c>
      <c r="E322" s="37"/>
      <c r="F322" s="37">
        <v>12142.3</v>
      </c>
      <c r="G322" s="37"/>
      <c r="H322" s="37"/>
      <c r="I322" s="37"/>
      <c r="J322" s="79"/>
      <c r="L322" s="5"/>
      <c r="M322" s="5"/>
      <c r="N322" s="5"/>
      <c r="O322" s="6"/>
      <c r="P322" s="6"/>
      <c r="Q322" s="6"/>
      <c r="R322" s="6"/>
      <c r="S322" s="6"/>
      <c r="T322" s="6"/>
      <c r="U322" s="6"/>
      <c r="V322" s="6"/>
      <c r="W322" s="6"/>
      <c r="X322" s="6"/>
    </row>
    <row r="323" spans="1:24" ht="13.8" x14ac:dyDescent="0.25">
      <c r="A323" s="107"/>
      <c r="B323" s="104"/>
      <c r="C323" s="17">
        <v>2026</v>
      </c>
      <c r="D323" s="37">
        <v>12142.3</v>
      </c>
      <c r="E323" s="37"/>
      <c r="F323" s="37">
        <v>12142.3</v>
      </c>
      <c r="G323" s="37"/>
      <c r="H323" s="37"/>
      <c r="I323" s="37"/>
      <c r="J323" s="79"/>
      <c r="L323" s="5"/>
      <c r="M323" s="5"/>
      <c r="N323" s="5"/>
      <c r="O323" s="6"/>
      <c r="P323" s="6"/>
      <c r="Q323" s="6"/>
      <c r="R323" s="6"/>
      <c r="S323" s="6"/>
      <c r="T323" s="6"/>
      <c r="U323" s="6"/>
      <c r="V323" s="6"/>
      <c r="W323" s="6"/>
      <c r="X323" s="6"/>
    </row>
    <row r="324" spans="1:24" ht="13.8" x14ac:dyDescent="0.25">
      <c r="A324" s="107"/>
      <c r="B324" s="104"/>
      <c r="C324" s="17">
        <v>2027</v>
      </c>
      <c r="D324" s="37">
        <v>12142.3</v>
      </c>
      <c r="E324" s="37"/>
      <c r="F324" s="37">
        <v>12142.3</v>
      </c>
      <c r="G324" s="37"/>
      <c r="H324" s="37"/>
      <c r="I324" s="37"/>
      <c r="J324" s="79"/>
      <c r="L324" s="5"/>
      <c r="M324" s="5"/>
      <c r="N324" s="5"/>
      <c r="O324" s="6"/>
      <c r="P324" s="6"/>
      <c r="Q324" s="6"/>
      <c r="R324" s="6"/>
      <c r="S324" s="6"/>
      <c r="T324" s="6"/>
      <c r="U324" s="6"/>
      <c r="V324" s="6"/>
      <c r="W324" s="6"/>
      <c r="X324" s="6"/>
    </row>
    <row r="325" spans="1:24" ht="13.8" x14ac:dyDescent="0.25">
      <c r="A325" s="108"/>
      <c r="B325" s="105"/>
      <c r="C325" s="17"/>
      <c r="D325" s="37"/>
      <c r="E325" s="37"/>
      <c r="F325" s="37"/>
      <c r="G325" s="37"/>
      <c r="H325" s="37"/>
      <c r="I325" s="37"/>
      <c r="J325" s="80"/>
      <c r="L325" s="5"/>
      <c r="M325" s="5"/>
      <c r="N325" s="5"/>
      <c r="O325" s="6"/>
      <c r="P325" s="6"/>
      <c r="Q325" s="6"/>
      <c r="R325" s="6"/>
      <c r="S325" s="6"/>
      <c r="T325" s="6"/>
      <c r="U325" s="6"/>
      <c r="V325" s="6"/>
      <c r="W325" s="6"/>
      <c r="X325" s="6"/>
    </row>
    <row r="326" spans="1:24" s="45" customFormat="1" ht="10.199999999999999" x14ac:dyDescent="0.2">
      <c r="A326" s="8"/>
      <c r="B326" s="52"/>
      <c r="C326" s="10"/>
      <c r="D326" s="62"/>
      <c r="E326" s="62"/>
      <c r="F326" s="62"/>
      <c r="G326" s="62"/>
      <c r="H326" s="62"/>
      <c r="I326" s="62"/>
      <c r="J326" s="57"/>
      <c r="L326" s="12"/>
      <c r="M326" s="12"/>
      <c r="N326" s="12"/>
      <c r="O326" s="44"/>
      <c r="P326" s="44"/>
      <c r="Q326" s="44"/>
      <c r="R326" s="44"/>
      <c r="S326" s="44"/>
      <c r="T326" s="44"/>
      <c r="U326" s="44"/>
      <c r="V326" s="44"/>
      <c r="W326" s="44"/>
      <c r="X326" s="44"/>
    </row>
    <row r="327" spans="1:24" ht="13.95" customHeight="1" x14ac:dyDescent="0.25">
      <c r="A327" s="131" t="s">
        <v>76</v>
      </c>
      <c r="B327" s="132" t="s">
        <v>47</v>
      </c>
      <c r="C327" s="133" t="s">
        <v>17</v>
      </c>
      <c r="D327" s="134">
        <f>D328+D329+D330+D331+D332+D333+D334+D335+D339</f>
        <v>438314.34748999996</v>
      </c>
      <c r="E327" s="134">
        <f>E328+E329+E330+E331+E332+E333+E334+E335+E339</f>
        <v>283.36999999999995</v>
      </c>
      <c r="F327" s="134">
        <f>F328+F329+F330+F331+F332+F333+F334+F335+F339</f>
        <v>65574.362999999998</v>
      </c>
      <c r="G327" s="134">
        <f>G328+G329+G330+G331+G332+G333+G334+G335+G339</f>
        <v>3690.75</v>
      </c>
      <c r="H327" s="134"/>
      <c r="I327" s="134">
        <f>I328+I329+I330+I331+I332+I333+I334+I335+I339</f>
        <v>371000</v>
      </c>
      <c r="J327" s="135" t="s">
        <v>13</v>
      </c>
      <c r="L327" s="5"/>
      <c r="M327" s="5"/>
      <c r="N327" s="5"/>
      <c r="O327" s="6"/>
      <c r="P327" s="6"/>
      <c r="Q327" s="6"/>
      <c r="R327" s="6"/>
      <c r="S327" s="6"/>
      <c r="T327" s="6"/>
      <c r="U327" s="6"/>
      <c r="V327" s="6"/>
      <c r="W327" s="6"/>
      <c r="X327" s="6"/>
    </row>
    <row r="328" spans="1:24" ht="13.8" x14ac:dyDescent="0.25">
      <c r="A328" s="136"/>
      <c r="B328" s="137"/>
      <c r="C328" s="133">
        <v>2017</v>
      </c>
      <c r="D328" s="138">
        <f t="shared" ref="D328:I328" si="55">D160+D244+D286+D300+D314</f>
        <v>65335.3</v>
      </c>
      <c r="E328" s="138">
        <f t="shared" si="55"/>
        <v>213.88</v>
      </c>
      <c r="F328" s="138">
        <f t="shared" si="55"/>
        <v>4536.42</v>
      </c>
      <c r="G328" s="138">
        <f t="shared" si="55"/>
        <v>585</v>
      </c>
      <c r="H328" s="138">
        <f t="shared" si="55"/>
        <v>0</v>
      </c>
      <c r="I328" s="138">
        <f t="shared" si="55"/>
        <v>60000</v>
      </c>
      <c r="J328" s="139"/>
      <c r="L328" s="5"/>
      <c r="M328" s="5"/>
      <c r="N328" s="5"/>
      <c r="O328" s="6"/>
      <c r="P328" s="6"/>
      <c r="Q328" s="6"/>
      <c r="R328" s="6"/>
      <c r="S328" s="6"/>
      <c r="T328" s="6"/>
      <c r="U328" s="6"/>
      <c r="V328" s="6"/>
      <c r="W328" s="6"/>
      <c r="X328" s="6"/>
    </row>
    <row r="329" spans="1:24" ht="13.8" x14ac:dyDescent="0.25">
      <c r="A329" s="136"/>
      <c r="B329" s="137"/>
      <c r="C329" s="133">
        <v>2018</v>
      </c>
      <c r="D329" s="138">
        <f t="shared" ref="D329:G334" si="56">D161+D245+D287+D301+D315</f>
        <v>66220.13</v>
      </c>
      <c r="E329" s="138">
        <f t="shared" si="56"/>
        <v>59.15</v>
      </c>
      <c r="F329" s="138">
        <f t="shared" si="56"/>
        <v>5640.4400000000005</v>
      </c>
      <c r="G329" s="138">
        <f t="shared" si="56"/>
        <v>520.54</v>
      </c>
      <c r="H329" s="138"/>
      <c r="I329" s="138">
        <f t="shared" ref="I329:I338" si="57">I161+I245+I287+I301+I315</f>
        <v>60000</v>
      </c>
      <c r="J329" s="139"/>
      <c r="L329" s="5"/>
      <c r="M329" s="5"/>
      <c r="N329" s="5"/>
      <c r="O329" s="6"/>
      <c r="P329" s="6"/>
      <c r="Q329" s="6"/>
      <c r="R329" s="6"/>
      <c r="S329" s="6"/>
      <c r="T329" s="6"/>
      <c r="U329" s="6"/>
      <c r="V329" s="6"/>
      <c r="W329" s="6"/>
      <c r="X329" s="6"/>
    </row>
    <row r="330" spans="1:24" ht="13.8" x14ac:dyDescent="0.25">
      <c r="A330" s="136"/>
      <c r="B330" s="137"/>
      <c r="C330" s="133">
        <v>2019</v>
      </c>
      <c r="D330" s="138">
        <f t="shared" si="56"/>
        <v>67110.683000000005</v>
      </c>
      <c r="E330" s="138">
        <f t="shared" si="56"/>
        <v>8.64</v>
      </c>
      <c r="F330" s="138">
        <f t="shared" si="56"/>
        <v>4537.0429999999997</v>
      </c>
      <c r="G330" s="138">
        <f t="shared" si="56"/>
        <v>565</v>
      </c>
      <c r="H330" s="138"/>
      <c r="I330" s="138">
        <f t="shared" si="57"/>
        <v>62000</v>
      </c>
      <c r="J330" s="139"/>
      <c r="L330" s="5"/>
      <c r="M330" s="5"/>
      <c r="N330" s="5"/>
      <c r="O330" s="6"/>
      <c r="P330" s="6"/>
      <c r="Q330" s="6"/>
      <c r="R330" s="6"/>
      <c r="S330" s="6"/>
      <c r="T330" s="6"/>
      <c r="U330" s="6"/>
      <c r="V330" s="6"/>
      <c r="W330" s="6"/>
      <c r="X330" s="6"/>
    </row>
    <row r="331" spans="1:24" ht="13.8" x14ac:dyDescent="0.25">
      <c r="A331" s="136"/>
      <c r="B331" s="137"/>
      <c r="C331" s="133">
        <v>2020</v>
      </c>
      <c r="D331" s="138">
        <f t="shared" si="56"/>
        <v>68816.959999999992</v>
      </c>
      <c r="E331" s="138">
        <f t="shared" si="56"/>
        <v>1.7</v>
      </c>
      <c r="F331" s="138">
        <f t="shared" si="56"/>
        <v>6375.26</v>
      </c>
      <c r="G331" s="138">
        <f t="shared" si="56"/>
        <v>440</v>
      </c>
      <c r="H331" s="138"/>
      <c r="I331" s="138">
        <f t="shared" si="57"/>
        <v>62000</v>
      </c>
      <c r="J331" s="139"/>
      <c r="L331" s="5"/>
      <c r="M331" s="5"/>
      <c r="N331" s="5"/>
      <c r="O331" s="6"/>
      <c r="P331" s="6"/>
      <c r="Q331" s="6"/>
      <c r="R331" s="6"/>
      <c r="S331" s="6"/>
      <c r="T331" s="6"/>
      <c r="U331" s="6"/>
      <c r="V331" s="6"/>
      <c r="W331" s="6"/>
      <c r="X331" s="6"/>
    </row>
    <row r="332" spans="1:24" ht="13.8" x14ac:dyDescent="0.25">
      <c r="A332" s="136"/>
      <c r="B332" s="137"/>
      <c r="C332" s="133">
        <v>2021</v>
      </c>
      <c r="D332" s="138">
        <f t="shared" si="56"/>
        <v>72405.5</v>
      </c>
      <c r="E332" s="138">
        <f t="shared" si="56"/>
        <v>0</v>
      </c>
      <c r="F332" s="138">
        <f t="shared" si="56"/>
        <v>9965.5</v>
      </c>
      <c r="G332" s="138">
        <f t="shared" si="56"/>
        <v>440</v>
      </c>
      <c r="H332" s="138"/>
      <c r="I332" s="138">
        <f t="shared" si="57"/>
        <v>62000</v>
      </c>
      <c r="J332" s="139"/>
      <c r="L332" s="5"/>
      <c r="M332" s="5"/>
      <c r="N332" s="5"/>
      <c r="O332" s="6"/>
      <c r="P332" s="6"/>
      <c r="Q332" s="6"/>
      <c r="R332" s="6"/>
      <c r="S332" s="6"/>
      <c r="T332" s="6"/>
      <c r="U332" s="6"/>
      <c r="V332" s="6"/>
      <c r="W332" s="6"/>
      <c r="X332" s="6"/>
    </row>
    <row r="333" spans="1:24" ht="13.8" x14ac:dyDescent="0.25">
      <c r="A333" s="136"/>
      <c r="B333" s="137"/>
      <c r="C333" s="133">
        <v>2022</v>
      </c>
      <c r="D333" s="138">
        <f t="shared" si="56"/>
        <v>78485.13</v>
      </c>
      <c r="E333" s="138">
        <f t="shared" si="56"/>
        <v>0</v>
      </c>
      <c r="F333" s="138">
        <f t="shared" si="56"/>
        <v>13081.8</v>
      </c>
      <c r="G333" s="138">
        <f t="shared" si="56"/>
        <v>403.33</v>
      </c>
      <c r="H333" s="138"/>
      <c r="I333" s="138">
        <f t="shared" si="57"/>
        <v>65000</v>
      </c>
      <c r="J333" s="139"/>
      <c r="L333" s="5"/>
      <c r="M333" s="5"/>
      <c r="N333" s="5"/>
      <c r="O333" s="6"/>
      <c r="P333" s="6"/>
      <c r="Q333" s="6"/>
      <c r="R333" s="6"/>
      <c r="S333" s="6"/>
      <c r="T333" s="6"/>
      <c r="U333" s="6"/>
      <c r="V333" s="6"/>
      <c r="W333" s="6"/>
      <c r="X333" s="6"/>
    </row>
    <row r="334" spans="1:24" ht="13.8" x14ac:dyDescent="0.25">
      <c r="A334" s="136"/>
      <c r="B334" s="137"/>
      <c r="C334" s="133">
        <v>2023</v>
      </c>
      <c r="D334" s="138">
        <f t="shared" si="56"/>
        <v>9615.6</v>
      </c>
      <c r="E334" s="138">
        <f t="shared" si="56"/>
        <v>0</v>
      </c>
      <c r="F334" s="138">
        <f t="shared" si="56"/>
        <v>9295.6</v>
      </c>
      <c r="G334" s="138">
        <f t="shared" si="56"/>
        <v>320</v>
      </c>
      <c r="H334" s="138">
        <f>H166+H250+H292+H306+H320</f>
        <v>0</v>
      </c>
      <c r="I334" s="138">
        <f t="shared" si="57"/>
        <v>0</v>
      </c>
      <c r="J334" s="139"/>
      <c r="L334" s="5"/>
      <c r="M334" s="5"/>
      <c r="N334" s="5"/>
      <c r="O334" s="6"/>
      <c r="P334" s="6"/>
      <c r="Q334" s="6"/>
      <c r="R334" s="6"/>
      <c r="S334" s="6"/>
      <c r="T334" s="6"/>
      <c r="U334" s="6"/>
      <c r="V334" s="6"/>
      <c r="W334" s="6"/>
      <c r="X334" s="6"/>
    </row>
    <row r="335" spans="1:24" ht="13.8" x14ac:dyDescent="0.25">
      <c r="A335" s="136"/>
      <c r="B335" s="137"/>
      <c r="C335" s="133">
        <v>2024</v>
      </c>
      <c r="D335" s="138">
        <f>D167+D251+D293+D307+D321</f>
        <v>10325.044489999998</v>
      </c>
      <c r="E335" s="138">
        <f>E167+E251+E293+E307+E321</f>
        <v>0</v>
      </c>
      <c r="F335" s="138">
        <v>12142.3</v>
      </c>
      <c r="G335" s="138">
        <f>G167+G251+G293+G307+G321</f>
        <v>416.88</v>
      </c>
      <c r="H335" s="138"/>
      <c r="I335" s="138">
        <f t="shared" si="57"/>
        <v>0</v>
      </c>
      <c r="J335" s="139"/>
      <c r="L335" s="5"/>
      <c r="M335" s="5"/>
      <c r="N335" s="5"/>
      <c r="O335" s="6"/>
      <c r="P335" s="6"/>
      <c r="Q335" s="6"/>
      <c r="R335" s="6"/>
      <c r="S335" s="6"/>
      <c r="T335" s="6"/>
      <c r="U335" s="6"/>
      <c r="V335" s="6"/>
      <c r="W335" s="6"/>
      <c r="X335" s="6"/>
    </row>
    <row r="336" spans="1:24" ht="13.8" x14ac:dyDescent="0.25">
      <c r="A336" s="136"/>
      <c r="B336" s="137"/>
      <c r="C336" s="133">
        <v>2025</v>
      </c>
      <c r="D336" s="138">
        <f>D168+D252+D294+D308+D322</f>
        <v>77647.3</v>
      </c>
      <c r="E336" s="138">
        <f>E168+E252+E294+E308+E322</f>
        <v>0</v>
      </c>
      <c r="F336" s="138">
        <v>12142.3</v>
      </c>
      <c r="G336" s="138">
        <f>G168+G252+G294+G308+G322</f>
        <v>425</v>
      </c>
      <c r="H336" s="138"/>
      <c r="I336" s="138">
        <f t="shared" si="57"/>
        <v>65000</v>
      </c>
      <c r="J336" s="139"/>
      <c r="L336" s="5"/>
      <c r="M336" s="5"/>
      <c r="N336" s="5"/>
      <c r="O336" s="6"/>
      <c r="P336" s="6"/>
      <c r="Q336" s="6"/>
      <c r="R336" s="6"/>
      <c r="S336" s="6"/>
      <c r="T336" s="6"/>
      <c r="U336" s="6"/>
      <c r="V336" s="6"/>
      <c r="W336" s="6"/>
      <c r="X336" s="6"/>
    </row>
    <row r="337" spans="1:24" ht="13.8" x14ac:dyDescent="0.25">
      <c r="A337" s="136"/>
      <c r="B337" s="137"/>
      <c r="C337" s="133">
        <v>2026</v>
      </c>
      <c r="D337" s="138">
        <f t="shared" ref="D337:E337" si="58">D169+D253+D295+D309+D323</f>
        <v>77297.3</v>
      </c>
      <c r="E337" s="138">
        <f t="shared" si="58"/>
        <v>0</v>
      </c>
      <c r="F337" s="138">
        <v>12142.3</v>
      </c>
      <c r="G337" s="138">
        <f t="shared" ref="G337" si="59">G169+G253+G295+G309+G323</f>
        <v>0</v>
      </c>
      <c r="H337" s="138"/>
      <c r="I337" s="138">
        <f t="shared" si="57"/>
        <v>65000</v>
      </c>
      <c r="J337" s="139"/>
      <c r="L337" s="5"/>
      <c r="M337" s="5"/>
      <c r="N337" s="5"/>
      <c r="O337" s="6"/>
      <c r="P337" s="6"/>
      <c r="Q337" s="6"/>
      <c r="R337" s="6"/>
      <c r="S337" s="6"/>
      <c r="T337" s="6"/>
      <c r="U337" s="6"/>
      <c r="V337" s="6"/>
      <c r="W337" s="6"/>
      <c r="X337" s="6"/>
    </row>
    <row r="338" spans="1:24" ht="13.8" x14ac:dyDescent="0.25">
      <c r="A338" s="136"/>
      <c r="B338" s="137"/>
      <c r="C338" s="133">
        <v>2027</v>
      </c>
      <c r="D338" s="138">
        <f t="shared" ref="D338:E338" si="60">D170+D254+D296+D310+D324</f>
        <v>77297.3</v>
      </c>
      <c r="E338" s="138">
        <f t="shared" si="60"/>
        <v>0</v>
      </c>
      <c r="F338" s="138">
        <v>12142.3</v>
      </c>
      <c r="G338" s="138">
        <f>G170+G254+G296+G310+G324</f>
        <v>0</v>
      </c>
      <c r="H338" s="138"/>
      <c r="I338" s="138">
        <f t="shared" si="57"/>
        <v>65000</v>
      </c>
      <c r="J338" s="139"/>
      <c r="L338" s="5"/>
      <c r="M338" s="5"/>
      <c r="N338" s="5"/>
      <c r="O338" s="6"/>
      <c r="P338" s="6"/>
      <c r="Q338" s="6"/>
      <c r="R338" s="6"/>
      <c r="S338" s="6"/>
      <c r="T338" s="6"/>
      <c r="U338" s="6"/>
      <c r="V338" s="6"/>
      <c r="W338" s="6"/>
      <c r="X338" s="6"/>
    </row>
    <row r="339" spans="1:24" ht="13.8" x14ac:dyDescent="0.25">
      <c r="A339" s="140"/>
      <c r="B339" s="141"/>
      <c r="C339" s="133"/>
      <c r="D339" s="138"/>
      <c r="E339" s="138"/>
      <c r="F339" s="138"/>
      <c r="G339" s="138"/>
      <c r="H339" s="138"/>
      <c r="I339" s="138"/>
      <c r="J339" s="142"/>
      <c r="L339" s="5"/>
      <c r="M339" s="5"/>
      <c r="N339" s="5"/>
      <c r="O339" s="6"/>
      <c r="P339" s="6"/>
      <c r="Q339" s="6"/>
      <c r="R339" s="6"/>
      <c r="S339" s="6"/>
      <c r="T339" s="6"/>
      <c r="U339" s="6"/>
      <c r="V339" s="6"/>
      <c r="W339" s="6"/>
      <c r="X339" s="6"/>
    </row>
    <row r="340" spans="1:24" s="45" customFormat="1" ht="10.199999999999999" x14ac:dyDescent="0.2">
      <c r="A340" s="8"/>
      <c r="B340" s="52"/>
      <c r="C340" s="10"/>
      <c r="D340" s="62"/>
      <c r="E340" s="62"/>
      <c r="F340" s="62"/>
      <c r="G340" s="62"/>
      <c r="H340" s="62"/>
      <c r="I340" s="62"/>
      <c r="J340" s="57"/>
      <c r="L340" s="12"/>
      <c r="M340" s="12"/>
      <c r="N340" s="12"/>
      <c r="O340" s="44"/>
      <c r="P340" s="44"/>
      <c r="Q340" s="44"/>
      <c r="R340" s="44"/>
      <c r="S340" s="44"/>
      <c r="T340" s="44"/>
      <c r="U340" s="44"/>
      <c r="V340" s="44"/>
      <c r="W340" s="44"/>
      <c r="X340" s="44"/>
    </row>
    <row r="341" spans="1:24" ht="15.75" customHeight="1" x14ac:dyDescent="0.25">
      <c r="A341" s="26" t="s">
        <v>78</v>
      </c>
      <c r="B341" s="101" t="s">
        <v>77</v>
      </c>
      <c r="C341" s="102"/>
      <c r="D341" s="102"/>
      <c r="E341" s="102"/>
      <c r="F341" s="102"/>
      <c r="G341" s="102"/>
      <c r="H341" s="102"/>
      <c r="I341" s="102"/>
      <c r="J341" s="102"/>
      <c r="L341" s="5"/>
      <c r="M341" s="5"/>
      <c r="N341" s="5"/>
      <c r="O341" s="6"/>
      <c r="P341" s="6"/>
      <c r="Q341" s="6"/>
      <c r="R341" s="6"/>
      <c r="S341" s="6"/>
      <c r="T341" s="6"/>
      <c r="U341" s="6"/>
      <c r="V341" s="6"/>
      <c r="W341" s="6"/>
      <c r="X341" s="6"/>
    </row>
    <row r="342" spans="1:24" ht="31.2" customHeight="1" x14ac:dyDescent="0.25">
      <c r="A342" s="38" t="s">
        <v>49</v>
      </c>
      <c r="B342" s="21" t="s">
        <v>62</v>
      </c>
      <c r="C342" s="72">
        <v>2017</v>
      </c>
      <c r="D342" s="37">
        <f>E342+F342+G342+H342+I342</f>
        <v>2500</v>
      </c>
      <c r="E342" s="37"/>
      <c r="F342" s="37"/>
      <c r="G342" s="37"/>
      <c r="H342" s="37"/>
      <c r="I342" s="37">
        <v>2500</v>
      </c>
      <c r="J342" s="78" t="s">
        <v>13</v>
      </c>
      <c r="L342" s="5"/>
      <c r="M342" s="5"/>
      <c r="N342" s="5"/>
      <c r="O342" s="6"/>
      <c r="P342" s="6"/>
      <c r="Q342" s="6"/>
      <c r="R342" s="6"/>
      <c r="S342" s="6"/>
      <c r="T342" s="6"/>
      <c r="U342" s="6"/>
      <c r="V342" s="6"/>
      <c r="W342" s="6"/>
      <c r="X342" s="6"/>
    </row>
    <row r="343" spans="1:24" ht="31.2" customHeight="1" x14ac:dyDescent="0.25">
      <c r="A343" s="38" t="s">
        <v>79</v>
      </c>
      <c r="B343" s="21" t="s">
        <v>63</v>
      </c>
      <c r="C343" s="72">
        <v>2017</v>
      </c>
      <c r="D343" s="37">
        <f t="shared" ref="D343:D350" si="61">E343+F343+G343+H343+I343</f>
        <v>12000</v>
      </c>
      <c r="E343" s="37"/>
      <c r="F343" s="37"/>
      <c r="G343" s="37"/>
      <c r="H343" s="37"/>
      <c r="I343" s="37">
        <v>12000</v>
      </c>
      <c r="J343" s="79"/>
      <c r="L343" s="5"/>
      <c r="M343" s="5"/>
      <c r="N343" s="5"/>
      <c r="O343" s="6"/>
      <c r="P343" s="6"/>
      <c r="Q343" s="6"/>
      <c r="R343" s="6"/>
      <c r="S343" s="6"/>
      <c r="T343" s="6"/>
      <c r="U343" s="6"/>
      <c r="V343" s="6"/>
      <c r="W343" s="6"/>
      <c r="X343" s="6"/>
    </row>
    <row r="344" spans="1:24" ht="27.6" x14ac:dyDescent="0.25">
      <c r="A344" s="38" t="s">
        <v>80</v>
      </c>
      <c r="B344" s="21" t="s">
        <v>90</v>
      </c>
      <c r="C344" s="72">
        <v>2019</v>
      </c>
      <c r="D344" s="37">
        <f t="shared" si="61"/>
        <v>116600</v>
      </c>
      <c r="E344" s="37"/>
      <c r="F344" s="37"/>
      <c r="G344" s="37"/>
      <c r="H344" s="37"/>
      <c r="I344" s="37">
        <v>116600</v>
      </c>
      <c r="J344" s="79"/>
      <c r="L344" s="5"/>
      <c r="M344" s="5"/>
      <c r="N344" s="5"/>
      <c r="O344" s="6"/>
      <c r="P344" s="6"/>
      <c r="Q344" s="6"/>
      <c r="R344" s="6"/>
      <c r="S344" s="6"/>
      <c r="T344" s="6"/>
      <c r="U344" s="6"/>
      <c r="V344" s="6"/>
      <c r="W344" s="6"/>
      <c r="X344" s="6"/>
    </row>
    <row r="345" spans="1:24" ht="41.4" x14ac:dyDescent="0.25">
      <c r="A345" s="38" t="s">
        <v>81</v>
      </c>
      <c r="B345" s="21" t="s">
        <v>55</v>
      </c>
      <c r="C345" s="72">
        <v>2020</v>
      </c>
      <c r="D345" s="37">
        <f>E345+F345+G345+H345+I345</f>
        <v>53827</v>
      </c>
      <c r="E345" s="37"/>
      <c r="F345" s="37"/>
      <c r="G345" s="37"/>
      <c r="H345" s="37"/>
      <c r="I345" s="37">
        <v>53827</v>
      </c>
      <c r="J345" s="79"/>
      <c r="L345" s="5"/>
      <c r="M345" s="5"/>
      <c r="N345" s="5"/>
      <c r="O345" s="6"/>
      <c r="P345" s="6"/>
      <c r="Q345" s="6"/>
      <c r="R345" s="6"/>
      <c r="S345" s="6"/>
      <c r="T345" s="6"/>
      <c r="U345" s="6"/>
      <c r="V345" s="6"/>
      <c r="W345" s="6"/>
      <c r="X345" s="6"/>
    </row>
    <row r="346" spans="1:24" ht="27.6" x14ac:dyDescent="0.25">
      <c r="A346" s="38" t="s">
        <v>82</v>
      </c>
      <c r="B346" s="21" t="s">
        <v>64</v>
      </c>
      <c r="C346" s="72">
        <v>2020</v>
      </c>
      <c r="D346" s="37">
        <f>E346+F346+G346+H346+I346</f>
        <v>100550</v>
      </c>
      <c r="E346" s="37"/>
      <c r="F346" s="37"/>
      <c r="G346" s="37"/>
      <c r="H346" s="37"/>
      <c r="I346" s="37">
        <v>100550</v>
      </c>
      <c r="J346" s="79"/>
      <c r="L346" s="5"/>
      <c r="M346" s="5"/>
      <c r="N346" s="5"/>
      <c r="O346" s="6"/>
      <c r="P346" s="6"/>
      <c r="Q346" s="6"/>
      <c r="R346" s="6"/>
      <c r="S346" s="6"/>
      <c r="T346" s="6"/>
      <c r="U346" s="6"/>
      <c r="V346" s="6"/>
      <c r="W346" s="6"/>
      <c r="X346" s="6"/>
    </row>
    <row r="347" spans="1:24" ht="27.6" x14ac:dyDescent="0.25">
      <c r="A347" s="38" t="s">
        <v>83</v>
      </c>
      <c r="B347" s="21" t="s">
        <v>89</v>
      </c>
      <c r="C347" s="72">
        <v>2021</v>
      </c>
      <c r="D347" s="37">
        <f>E347+F347+G347+H347+I347</f>
        <v>223000</v>
      </c>
      <c r="E347" s="37"/>
      <c r="F347" s="37"/>
      <c r="G347" s="37"/>
      <c r="H347" s="37"/>
      <c r="I347" s="37">
        <v>223000</v>
      </c>
      <c r="J347" s="79"/>
      <c r="L347" s="5"/>
      <c r="M347" s="5"/>
      <c r="N347" s="5"/>
      <c r="O347" s="6"/>
      <c r="P347" s="6"/>
      <c r="Q347" s="6"/>
      <c r="R347" s="6"/>
      <c r="S347" s="6"/>
      <c r="T347" s="6"/>
      <c r="U347" s="6"/>
      <c r="V347" s="6"/>
      <c r="W347" s="6"/>
      <c r="X347" s="6"/>
    </row>
    <row r="348" spans="1:24" ht="27.6" x14ac:dyDescent="0.25">
      <c r="A348" s="38" t="s">
        <v>84</v>
      </c>
      <c r="B348" s="21" t="s">
        <v>97</v>
      </c>
      <c r="C348" s="73">
        <v>2023</v>
      </c>
      <c r="D348" s="68">
        <f>E348+F348+G348+H348+I348</f>
        <v>8051</v>
      </c>
      <c r="E348" s="68"/>
      <c r="F348" s="68"/>
      <c r="G348" s="68"/>
      <c r="H348" s="68"/>
      <c r="I348" s="68">
        <v>8051</v>
      </c>
      <c r="J348" s="79"/>
      <c r="L348" s="5"/>
      <c r="M348" s="5"/>
      <c r="N348" s="5"/>
      <c r="O348" s="6"/>
      <c r="P348" s="6"/>
      <c r="Q348" s="6"/>
      <c r="R348" s="6"/>
      <c r="S348" s="6"/>
      <c r="T348" s="6"/>
      <c r="U348" s="6"/>
      <c r="V348" s="6"/>
      <c r="W348" s="6"/>
      <c r="X348" s="6"/>
    </row>
    <row r="349" spans="1:24" ht="27.6" x14ac:dyDescent="0.25">
      <c r="A349" s="38" t="s">
        <v>85</v>
      </c>
      <c r="B349" s="21" t="s">
        <v>92</v>
      </c>
      <c r="C349" s="72">
        <v>2028</v>
      </c>
      <c r="D349" s="37">
        <f t="shared" si="61"/>
        <v>500000</v>
      </c>
      <c r="E349" s="37"/>
      <c r="F349" s="37"/>
      <c r="G349" s="37"/>
      <c r="H349" s="37"/>
      <c r="I349" s="37">
        <v>500000</v>
      </c>
      <c r="J349" s="79"/>
      <c r="L349" s="5"/>
      <c r="M349" s="5"/>
      <c r="N349" s="5"/>
      <c r="O349" s="6"/>
      <c r="P349" s="6"/>
      <c r="Q349" s="6"/>
      <c r="R349" s="6"/>
      <c r="S349" s="6"/>
      <c r="T349" s="6"/>
      <c r="U349" s="6"/>
      <c r="V349" s="6"/>
      <c r="W349" s="6"/>
      <c r="X349" s="6"/>
    </row>
    <row r="350" spans="1:24" ht="27.6" x14ac:dyDescent="0.25">
      <c r="A350" s="38" t="s">
        <v>86</v>
      </c>
      <c r="B350" s="21" t="s">
        <v>91</v>
      </c>
      <c r="C350" s="72">
        <v>2030</v>
      </c>
      <c r="D350" s="37">
        <f t="shared" si="61"/>
        <v>1000000</v>
      </c>
      <c r="E350" s="37"/>
      <c r="F350" s="37"/>
      <c r="G350" s="37"/>
      <c r="H350" s="37"/>
      <c r="I350" s="37">
        <v>1000000</v>
      </c>
      <c r="J350" s="80"/>
      <c r="L350" s="5"/>
      <c r="M350" s="5"/>
      <c r="N350" s="5"/>
      <c r="O350" s="6"/>
      <c r="P350" s="6"/>
      <c r="Q350" s="6"/>
      <c r="R350" s="6"/>
      <c r="S350" s="6"/>
      <c r="T350" s="6"/>
      <c r="U350" s="6"/>
      <c r="V350" s="6"/>
      <c r="W350" s="6"/>
      <c r="X350" s="6"/>
    </row>
    <row r="351" spans="1:24" ht="13.95" customHeight="1" x14ac:dyDescent="0.25">
      <c r="A351" s="116" t="s">
        <v>93</v>
      </c>
      <c r="B351" s="103" t="s">
        <v>87</v>
      </c>
      <c r="C351" s="17" t="s">
        <v>17</v>
      </c>
      <c r="D351" s="36">
        <f>D352+D353+D354+D355+D356+D357+D358+D359+D363</f>
        <v>1008477</v>
      </c>
      <c r="E351" s="36">
        <f t="shared" ref="E351:I351" si="62">E352+E353+E354+E355+E356+E357+E358+E359+E363</f>
        <v>0</v>
      </c>
      <c r="F351" s="36">
        <f t="shared" si="62"/>
        <v>0</v>
      </c>
      <c r="G351" s="36">
        <f t="shared" si="62"/>
        <v>0</v>
      </c>
      <c r="H351" s="36">
        <f t="shared" si="62"/>
        <v>0</v>
      </c>
      <c r="I351" s="36">
        <f t="shared" si="62"/>
        <v>1008477</v>
      </c>
      <c r="J351" s="78" t="s">
        <v>13</v>
      </c>
      <c r="L351" s="5"/>
      <c r="M351" s="5"/>
      <c r="N351" s="5"/>
      <c r="O351" s="6"/>
      <c r="P351" s="6"/>
      <c r="Q351" s="6"/>
      <c r="R351" s="6"/>
      <c r="S351" s="6"/>
      <c r="T351" s="6"/>
      <c r="U351" s="6"/>
      <c r="V351" s="6"/>
      <c r="W351" s="6"/>
      <c r="X351" s="6"/>
    </row>
    <row r="352" spans="1:24" ht="13.8" x14ac:dyDescent="0.25">
      <c r="A352" s="117"/>
      <c r="B352" s="104"/>
      <c r="C352" s="17">
        <v>2017</v>
      </c>
      <c r="D352" s="37">
        <f>E352+F352+G352+H352+I352</f>
        <v>14500</v>
      </c>
      <c r="E352" s="37"/>
      <c r="F352" s="37"/>
      <c r="G352" s="37"/>
      <c r="H352" s="37"/>
      <c r="I352" s="37">
        <f>I342+I343</f>
        <v>14500</v>
      </c>
      <c r="J352" s="79"/>
      <c r="L352" s="5"/>
      <c r="M352" s="5"/>
      <c r="N352" s="5"/>
      <c r="O352" s="6"/>
      <c r="P352" s="6"/>
      <c r="Q352" s="6"/>
      <c r="R352" s="6"/>
      <c r="S352" s="6"/>
      <c r="T352" s="6"/>
      <c r="U352" s="6"/>
      <c r="V352" s="6"/>
      <c r="W352" s="6"/>
      <c r="X352" s="6"/>
    </row>
    <row r="353" spans="1:24" ht="13.8" x14ac:dyDescent="0.25">
      <c r="A353" s="117"/>
      <c r="B353" s="104"/>
      <c r="C353" s="17">
        <v>2018</v>
      </c>
      <c r="D353" s="37">
        <f>E353+F353+G353+H353+I353</f>
        <v>0</v>
      </c>
      <c r="E353" s="37"/>
      <c r="F353" s="37"/>
      <c r="G353" s="37"/>
      <c r="H353" s="37"/>
      <c r="I353" s="37">
        <v>0</v>
      </c>
      <c r="J353" s="79"/>
      <c r="L353" s="5"/>
      <c r="M353" s="5"/>
      <c r="N353" s="5"/>
      <c r="O353" s="6"/>
      <c r="P353" s="6"/>
      <c r="Q353" s="6"/>
      <c r="R353" s="6"/>
      <c r="S353" s="6"/>
      <c r="T353" s="6"/>
      <c r="U353" s="6"/>
      <c r="V353" s="6"/>
      <c r="W353" s="6"/>
      <c r="X353" s="6"/>
    </row>
    <row r="354" spans="1:24" ht="13.8" x14ac:dyDescent="0.25">
      <c r="A354" s="117"/>
      <c r="B354" s="104"/>
      <c r="C354" s="17">
        <v>2019</v>
      </c>
      <c r="D354" s="37">
        <f t="shared" ref="D354:D359" si="63">E354+F354+G354+H354+I354</f>
        <v>116600</v>
      </c>
      <c r="E354" s="37"/>
      <c r="F354" s="37"/>
      <c r="G354" s="37"/>
      <c r="H354" s="37"/>
      <c r="I354" s="37">
        <f>I344</f>
        <v>116600</v>
      </c>
      <c r="J354" s="79"/>
      <c r="L354" s="5"/>
      <c r="M354" s="5"/>
      <c r="N354" s="5"/>
      <c r="O354" s="6"/>
      <c r="P354" s="6"/>
      <c r="Q354" s="6"/>
      <c r="R354" s="6"/>
      <c r="S354" s="6"/>
      <c r="T354" s="6"/>
      <c r="U354" s="6"/>
      <c r="V354" s="6"/>
      <c r="W354" s="6"/>
      <c r="X354" s="6"/>
    </row>
    <row r="355" spans="1:24" ht="13.8" x14ac:dyDescent="0.25">
      <c r="A355" s="117"/>
      <c r="B355" s="104"/>
      <c r="C355" s="17">
        <v>2020</v>
      </c>
      <c r="D355" s="37">
        <f t="shared" si="63"/>
        <v>154377</v>
      </c>
      <c r="E355" s="37"/>
      <c r="F355" s="37"/>
      <c r="G355" s="37"/>
      <c r="H355" s="37"/>
      <c r="I355" s="37">
        <f>I345+I346</f>
        <v>154377</v>
      </c>
      <c r="J355" s="79"/>
      <c r="L355" s="5"/>
      <c r="M355" s="5"/>
      <c r="N355" s="5"/>
      <c r="O355" s="6"/>
      <c r="P355" s="6"/>
      <c r="Q355" s="6"/>
      <c r="R355" s="6"/>
      <c r="S355" s="6"/>
      <c r="T355" s="6"/>
      <c r="U355" s="6"/>
      <c r="V355" s="6"/>
      <c r="W355" s="6"/>
      <c r="X355" s="6"/>
    </row>
    <row r="356" spans="1:24" ht="13.8" x14ac:dyDescent="0.25">
      <c r="A356" s="117"/>
      <c r="B356" s="104"/>
      <c r="C356" s="17">
        <v>2021</v>
      </c>
      <c r="D356" s="37">
        <f t="shared" si="63"/>
        <v>0</v>
      </c>
      <c r="E356" s="37"/>
      <c r="F356" s="37"/>
      <c r="G356" s="37"/>
      <c r="H356" s="37"/>
      <c r="I356" s="37"/>
      <c r="J356" s="79"/>
      <c r="L356" s="5"/>
      <c r="M356" s="5"/>
      <c r="N356" s="5"/>
      <c r="O356" s="6"/>
      <c r="P356" s="6"/>
      <c r="Q356" s="6"/>
      <c r="R356" s="6"/>
      <c r="S356" s="6"/>
      <c r="T356" s="6"/>
      <c r="U356" s="6"/>
      <c r="V356" s="6"/>
      <c r="W356" s="6"/>
      <c r="X356" s="6"/>
    </row>
    <row r="357" spans="1:24" ht="13.8" x14ac:dyDescent="0.25">
      <c r="A357" s="117"/>
      <c r="B357" s="104"/>
      <c r="C357" s="17">
        <v>2022</v>
      </c>
      <c r="D357" s="37">
        <f t="shared" si="63"/>
        <v>723000</v>
      </c>
      <c r="E357" s="37"/>
      <c r="F357" s="37">
        <f>F349</f>
        <v>0</v>
      </c>
      <c r="G357" s="37"/>
      <c r="H357" s="37"/>
      <c r="I357" s="37">
        <f>I347+I349</f>
        <v>723000</v>
      </c>
      <c r="J357" s="79"/>
      <c r="L357" s="5"/>
      <c r="M357" s="5"/>
      <c r="N357" s="5"/>
      <c r="O357" s="6"/>
      <c r="P357" s="6"/>
      <c r="Q357" s="6"/>
      <c r="R357" s="6"/>
      <c r="S357" s="6"/>
      <c r="T357" s="6"/>
      <c r="U357" s="6"/>
      <c r="V357" s="6"/>
      <c r="W357" s="6"/>
      <c r="X357" s="6"/>
    </row>
    <row r="358" spans="1:24" ht="13.8" x14ac:dyDescent="0.25">
      <c r="A358" s="117"/>
      <c r="B358" s="104"/>
      <c r="C358" s="17">
        <v>2023</v>
      </c>
      <c r="D358" s="37">
        <f t="shared" si="63"/>
        <v>0</v>
      </c>
      <c r="E358" s="37"/>
      <c r="F358" s="37"/>
      <c r="G358" s="37"/>
      <c r="H358" s="37"/>
      <c r="I358" s="37"/>
      <c r="J358" s="79"/>
      <c r="L358" s="5"/>
      <c r="M358" s="5"/>
      <c r="N358" s="5"/>
      <c r="O358" s="6"/>
      <c r="P358" s="6"/>
      <c r="Q358" s="6"/>
      <c r="R358" s="6"/>
      <c r="S358" s="6"/>
      <c r="T358" s="6"/>
      <c r="U358" s="6"/>
      <c r="V358" s="6"/>
      <c r="W358" s="6"/>
      <c r="X358" s="6"/>
    </row>
    <row r="359" spans="1:24" ht="13.8" x14ac:dyDescent="0.25">
      <c r="A359" s="117"/>
      <c r="B359" s="104"/>
      <c r="C359" s="17">
        <v>2024</v>
      </c>
      <c r="D359" s="37">
        <f t="shared" si="63"/>
        <v>0</v>
      </c>
      <c r="E359" s="37"/>
      <c r="F359" s="37"/>
      <c r="G359" s="37"/>
      <c r="H359" s="37"/>
      <c r="I359" s="37"/>
      <c r="J359" s="79"/>
      <c r="L359" s="5"/>
      <c r="M359" s="5"/>
      <c r="N359" s="5"/>
      <c r="O359" s="6"/>
      <c r="P359" s="6"/>
      <c r="Q359" s="6"/>
      <c r="R359" s="6"/>
      <c r="S359" s="6"/>
      <c r="T359" s="6"/>
      <c r="U359" s="6"/>
      <c r="V359" s="6"/>
      <c r="W359" s="6"/>
      <c r="X359" s="6"/>
    </row>
    <row r="360" spans="1:24" ht="13.8" x14ac:dyDescent="0.25">
      <c r="A360" s="117"/>
      <c r="B360" s="104"/>
      <c r="C360" s="17">
        <v>2025</v>
      </c>
      <c r="D360" s="37">
        <v>1000000</v>
      </c>
      <c r="E360" s="37"/>
      <c r="F360" s="37"/>
      <c r="G360" s="37"/>
      <c r="H360" s="37"/>
      <c r="I360" s="37">
        <v>1000000</v>
      </c>
      <c r="J360" s="79"/>
      <c r="L360" s="5"/>
      <c r="M360" s="5"/>
      <c r="N360" s="5"/>
      <c r="O360" s="6"/>
      <c r="P360" s="6"/>
      <c r="Q360" s="6"/>
      <c r="R360" s="6"/>
      <c r="S360" s="6"/>
      <c r="T360" s="6"/>
      <c r="U360" s="6"/>
      <c r="V360" s="6"/>
      <c r="W360" s="6"/>
      <c r="X360" s="6"/>
    </row>
    <row r="361" spans="1:24" ht="13.8" x14ac:dyDescent="0.25">
      <c r="A361" s="117"/>
      <c r="B361" s="104"/>
      <c r="C361" s="17">
        <v>2026</v>
      </c>
      <c r="D361" s="37"/>
      <c r="E361" s="37"/>
      <c r="F361" s="37"/>
      <c r="G361" s="37"/>
      <c r="H361" s="37"/>
      <c r="I361" s="37"/>
      <c r="J361" s="79"/>
      <c r="L361" s="5"/>
      <c r="M361" s="5"/>
      <c r="N361" s="5"/>
      <c r="O361" s="6"/>
      <c r="P361" s="6"/>
      <c r="Q361" s="6"/>
      <c r="R361" s="6"/>
      <c r="S361" s="6"/>
      <c r="T361" s="6"/>
      <c r="U361" s="6"/>
      <c r="V361" s="6"/>
      <c r="W361" s="6"/>
      <c r="X361" s="6"/>
    </row>
    <row r="362" spans="1:24" ht="13.8" x14ac:dyDescent="0.25">
      <c r="A362" s="117"/>
      <c r="B362" s="104"/>
      <c r="C362" s="17">
        <v>2027</v>
      </c>
      <c r="D362" s="37"/>
      <c r="E362" s="37"/>
      <c r="F362" s="37"/>
      <c r="G362" s="37"/>
      <c r="H362" s="37"/>
      <c r="I362" s="37"/>
      <c r="J362" s="79"/>
      <c r="L362" s="5"/>
      <c r="M362" s="5"/>
      <c r="N362" s="5"/>
      <c r="O362" s="6"/>
      <c r="P362" s="6"/>
      <c r="Q362" s="6"/>
      <c r="R362" s="6"/>
      <c r="S362" s="6"/>
      <c r="T362" s="6"/>
      <c r="U362" s="6"/>
      <c r="V362" s="6"/>
      <c r="W362" s="6"/>
      <c r="X362" s="6"/>
    </row>
    <row r="363" spans="1:24" ht="13.8" x14ac:dyDescent="0.25">
      <c r="A363" s="118"/>
      <c r="B363" s="105"/>
      <c r="C363" s="17"/>
      <c r="D363" s="37"/>
      <c r="E363" s="37"/>
      <c r="F363" s="37"/>
      <c r="G363" s="37"/>
      <c r="H363" s="37"/>
      <c r="I363" s="37"/>
      <c r="J363" s="80"/>
      <c r="L363" s="5"/>
      <c r="M363" s="5"/>
      <c r="N363" s="5"/>
      <c r="O363" s="6"/>
      <c r="P363" s="6"/>
      <c r="Q363" s="6"/>
      <c r="R363" s="6"/>
      <c r="S363" s="6"/>
      <c r="T363" s="6"/>
      <c r="U363" s="6"/>
      <c r="V363" s="6"/>
      <c r="W363" s="6"/>
      <c r="X363" s="6"/>
    </row>
    <row r="364" spans="1:24" s="45" customFormat="1" ht="10.199999999999999" x14ac:dyDescent="0.2">
      <c r="A364" s="63"/>
      <c r="B364" s="64"/>
      <c r="C364" s="10"/>
      <c r="D364" s="49"/>
      <c r="E364" s="49"/>
      <c r="F364" s="49"/>
      <c r="G364" s="49"/>
      <c r="H364" s="49"/>
      <c r="I364" s="49"/>
      <c r="J364" s="60"/>
      <c r="L364" s="12"/>
      <c r="M364" s="12"/>
      <c r="N364" s="12"/>
      <c r="O364" s="44"/>
      <c r="P364" s="44"/>
      <c r="Q364" s="44"/>
      <c r="R364" s="44"/>
      <c r="S364" s="44"/>
      <c r="T364" s="44"/>
      <c r="U364" s="44"/>
      <c r="V364" s="44"/>
      <c r="W364" s="44"/>
      <c r="X364" s="44"/>
    </row>
    <row r="365" spans="1:24" ht="13.8" x14ac:dyDescent="0.25">
      <c r="A365" s="43">
        <v>9</v>
      </c>
      <c r="B365" s="39" t="s">
        <v>48</v>
      </c>
      <c r="C365" s="40"/>
      <c r="D365" s="41"/>
      <c r="E365" s="41"/>
      <c r="F365" s="41"/>
      <c r="G365" s="41"/>
      <c r="H365" s="41"/>
      <c r="I365" s="41"/>
      <c r="J365" s="42"/>
      <c r="L365" s="5"/>
      <c r="M365" s="5"/>
      <c r="N365" s="5"/>
      <c r="O365" s="6"/>
      <c r="P365" s="6"/>
      <c r="Q365" s="6"/>
      <c r="R365" s="6"/>
      <c r="S365" s="6"/>
      <c r="T365" s="6"/>
      <c r="U365" s="6"/>
      <c r="V365" s="6"/>
      <c r="W365" s="6"/>
      <c r="X365" s="6"/>
    </row>
    <row r="366" spans="1:24" ht="13.95" customHeight="1" x14ac:dyDescent="0.25">
      <c r="A366" s="120" t="s">
        <v>88</v>
      </c>
      <c r="B366" s="121"/>
      <c r="C366" s="40" t="s">
        <v>17</v>
      </c>
      <c r="D366" s="122">
        <f t="shared" ref="D366:I366" si="64">D367+D368+D369+D370+D371+D372+D373+D374+D378</f>
        <v>6279099.1426200001</v>
      </c>
      <c r="E366" s="122">
        <f t="shared" si="64"/>
        <v>642266.55906</v>
      </c>
      <c r="F366" s="122">
        <f t="shared" si="64"/>
        <v>1626368.4140699999</v>
      </c>
      <c r="G366" s="122">
        <f t="shared" si="64"/>
        <v>3713.01</v>
      </c>
      <c r="H366" s="122">
        <f t="shared" si="64"/>
        <v>7.92</v>
      </c>
      <c r="I366" s="122">
        <f t="shared" si="64"/>
        <v>4008920.875</v>
      </c>
      <c r="J366" s="123" t="s">
        <v>13</v>
      </c>
      <c r="L366" s="5"/>
      <c r="M366" s="5"/>
      <c r="N366" s="5"/>
      <c r="O366" s="6"/>
      <c r="P366" s="6"/>
      <c r="Q366" s="6"/>
      <c r="R366" s="6"/>
      <c r="S366" s="6"/>
      <c r="T366" s="6"/>
      <c r="U366" s="6"/>
      <c r="V366" s="6"/>
      <c r="W366" s="6"/>
      <c r="X366" s="6"/>
    </row>
    <row r="367" spans="1:24" ht="13.8" x14ac:dyDescent="0.25">
      <c r="A367" s="124"/>
      <c r="B367" s="125"/>
      <c r="C367" s="40">
        <v>2017</v>
      </c>
      <c r="D367" s="41">
        <f t="shared" ref="D367:I370" si="65">D16+D58+D73+D116+D130+D328+D352</f>
        <v>576251.00200000009</v>
      </c>
      <c r="E367" s="41">
        <f t="shared" si="65"/>
        <v>67800.52</v>
      </c>
      <c r="F367" s="41">
        <f t="shared" si="65"/>
        <v>114061.07</v>
      </c>
      <c r="G367" s="41">
        <f t="shared" si="65"/>
        <v>585</v>
      </c>
      <c r="H367" s="41">
        <f t="shared" si="65"/>
        <v>0</v>
      </c>
      <c r="I367" s="41">
        <f t="shared" si="65"/>
        <v>393804.41200000001</v>
      </c>
      <c r="J367" s="126"/>
      <c r="L367" s="5"/>
      <c r="M367" s="5"/>
      <c r="N367" s="5"/>
      <c r="O367" s="6"/>
      <c r="P367" s="6"/>
      <c r="Q367" s="6"/>
      <c r="R367" s="6"/>
      <c r="S367" s="6"/>
      <c r="T367" s="6"/>
      <c r="U367" s="6"/>
      <c r="V367" s="6"/>
      <c r="W367" s="6"/>
      <c r="X367" s="6"/>
    </row>
    <row r="368" spans="1:24" ht="13.8" x14ac:dyDescent="0.25">
      <c r="A368" s="124"/>
      <c r="B368" s="125"/>
      <c r="C368" s="40">
        <v>2018</v>
      </c>
      <c r="D368" s="41">
        <f t="shared" si="65"/>
        <v>605900.15999999992</v>
      </c>
      <c r="E368" s="41">
        <f t="shared" si="65"/>
        <v>72723.829999999987</v>
      </c>
      <c r="F368" s="41">
        <f t="shared" si="65"/>
        <v>150363.95000000001</v>
      </c>
      <c r="G368" s="41">
        <f t="shared" si="65"/>
        <v>520.54</v>
      </c>
      <c r="H368" s="41">
        <f t="shared" si="65"/>
        <v>0</v>
      </c>
      <c r="I368" s="41">
        <f t="shared" si="65"/>
        <v>382291.84</v>
      </c>
      <c r="J368" s="126"/>
      <c r="L368" s="5"/>
      <c r="M368" s="5"/>
      <c r="N368" s="5"/>
      <c r="O368" s="6"/>
      <c r="P368" s="6"/>
      <c r="Q368" s="6"/>
      <c r="R368" s="6"/>
      <c r="S368" s="6"/>
      <c r="T368" s="6"/>
      <c r="U368" s="6"/>
      <c r="V368" s="6"/>
      <c r="W368" s="6"/>
      <c r="X368" s="6"/>
    </row>
    <row r="369" spans="1:24" ht="13.8" x14ac:dyDescent="0.25">
      <c r="A369" s="124"/>
      <c r="B369" s="125"/>
      <c r="C369" s="40">
        <v>2019</v>
      </c>
      <c r="D369" s="41">
        <f t="shared" si="65"/>
        <v>691773.75199999998</v>
      </c>
      <c r="E369" s="41">
        <f t="shared" si="65"/>
        <v>45122.06</v>
      </c>
      <c r="F369" s="41">
        <f t="shared" si="65"/>
        <v>141813.36300000001</v>
      </c>
      <c r="G369" s="41">
        <f t="shared" si="65"/>
        <v>587.26</v>
      </c>
      <c r="H369" s="41">
        <f t="shared" si="65"/>
        <v>0</v>
      </c>
      <c r="I369" s="41">
        <f t="shared" si="65"/>
        <v>504251.06900000002</v>
      </c>
      <c r="J369" s="126"/>
      <c r="L369" s="5"/>
      <c r="M369" s="5"/>
      <c r="N369" s="5"/>
      <c r="O369" s="6"/>
      <c r="P369" s="6"/>
      <c r="Q369" s="6"/>
      <c r="R369" s="6"/>
      <c r="S369" s="6"/>
      <c r="T369" s="6"/>
      <c r="U369" s="6"/>
      <c r="V369" s="6"/>
      <c r="W369" s="6"/>
      <c r="X369" s="6"/>
    </row>
    <row r="370" spans="1:24" ht="13.8" x14ac:dyDescent="0.25">
      <c r="A370" s="124"/>
      <c r="B370" s="125"/>
      <c r="C370" s="40">
        <v>2020</v>
      </c>
      <c r="D370" s="41">
        <f t="shared" si="65"/>
        <v>797455.6</v>
      </c>
      <c r="E370" s="41">
        <f t="shared" si="65"/>
        <v>63019.199999999997</v>
      </c>
      <c r="F370" s="41">
        <f t="shared" si="65"/>
        <v>189700.2</v>
      </c>
      <c r="G370" s="41">
        <f t="shared" si="65"/>
        <v>440</v>
      </c>
      <c r="H370" s="41">
        <f t="shared" si="65"/>
        <v>0</v>
      </c>
      <c r="I370" s="41">
        <f t="shared" si="65"/>
        <v>544296.19999999995</v>
      </c>
      <c r="J370" s="126"/>
      <c r="L370" s="5"/>
      <c r="M370" s="5"/>
      <c r="N370" s="5"/>
      <c r="O370" s="6"/>
      <c r="P370" s="6"/>
      <c r="Q370" s="6"/>
      <c r="R370" s="6"/>
      <c r="S370" s="6"/>
      <c r="T370" s="6"/>
      <c r="U370" s="6"/>
      <c r="V370" s="6"/>
      <c r="W370" s="6"/>
      <c r="X370" s="6"/>
    </row>
    <row r="371" spans="1:24" ht="13.8" x14ac:dyDescent="0.25">
      <c r="A371" s="124"/>
      <c r="B371" s="125"/>
      <c r="C371" s="40">
        <v>2021</v>
      </c>
      <c r="D371" s="41">
        <f>D20+D62+D77+D120+D134+D149+D332</f>
        <v>753060.56400000001</v>
      </c>
      <c r="E371" s="41">
        <f>E20+E62+E77+E120+E134+E332</f>
        <v>98424.87</v>
      </c>
      <c r="F371" s="41">
        <f>F20+F62+F77+F120+F134+F332</f>
        <v>263110.71999999997</v>
      </c>
      <c r="G371" s="41">
        <f>G20+G62+G77+G120+G134+G332+G356</f>
        <v>440</v>
      </c>
      <c r="H371" s="41">
        <f>H20+H62+H77+H120+H134+H332</f>
        <v>7.92</v>
      </c>
      <c r="I371" s="41">
        <f>I20+I62+I77+I120+I134+I332</f>
        <v>391020.554</v>
      </c>
      <c r="J371" s="126"/>
      <c r="L371" s="5"/>
      <c r="M371" s="5"/>
      <c r="N371" s="5"/>
      <c r="O371" s="6"/>
      <c r="P371" s="6"/>
      <c r="Q371" s="6"/>
      <c r="R371" s="6"/>
      <c r="S371" s="6"/>
      <c r="T371" s="6"/>
      <c r="U371" s="6"/>
      <c r="V371" s="6"/>
      <c r="W371" s="6"/>
      <c r="X371" s="6"/>
    </row>
    <row r="372" spans="1:24" ht="13.8" x14ac:dyDescent="0.25">
      <c r="A372" s="124"/>
      <c r="B372" s="125"/>
      <c r="C372" s="40">
        <v>2022</v>
      </c>
      <c r="D372" s="41">
        <f t="shared" ref="D372:I372" si="66">D21+D63+D78+D121+D135+D149+D333+D357</f>
        <v>1594049.58</v>
      </c>
      <c r="E372" s="41">
        <f t="shared" si="66"/>
        <v>98191.48</v>
      </c>
      <c r="F372" s="41">
        <f t="shared" si="66"/>
        <v>377049.47</v>
      </c>
      <c r="G372" s="41">
        <f t="shared" si="66"/>
        <v>403.33</v>
      </c>
      <c r="H372" s="41">
        <f t="shared" si="66"/>
        <v>0</v>
      </c>
      <c r="I372" s="41">
        <f t="shared" si="66"/>
        <v>1118405.3</v>
      </c>
      <c r="J372" s="126"/>
      <c r="L372" s="5"/>
      <c r="M372" s="5"/>
      <c r="N372" s="5"/>
      <c r="O372" s="6"/>
      <c r="P372" s="6"/>
      <c r="Q372" s="6"/>
      <c r="R372" s="6"/>
      <c r="S372" s="6"/>
      <c r="T372" s="6"/>
      <c r="U372" s="6"/>
      <c r="V372" s="6"/>
      <c r="W372" s="6"/>
      <c r="X372" s="6"/>
    </row>
    <row r="373" spans="1:24" ht="13.8" x14ac:dyDescent="0.25">
      <c r="A373" s="124"/>
      <c r="B373" s="125"/>
      <c r="C373" s="40">
        <v>2023</v>
      </c>
      <c r="D373" s="127">
        <f>D22+D64+D79+D122+D136+D334+D358+D348+D151</f>
        <v>656720.69999999995</v>
      </c>
      <c r="E373" s="127">
        <f>E22+E64+E79+E122+E136+E334+E358+E348+E151</f>
        <v>126761.5</v>
      </c>
      <c r="F373" s="127">
        <f t="shared" ref="F373:I373" si="67">F22+F64+F79+F122+F136+F334+F358+F348+F151</f>
        <v>188667.5</v>
      </c>
      <c r="G373" s="127">
        <f t="shared" si="67"/>
        <v>320</v>
      </c>
      <c r="H373" s="127">
        <f t="shared" si="67"/>
        <v>0</v>
      </c>
      <c r="I373" s="127">
        <f t="shared" si="67"/>
        <v>340971.69999999995</v>
      </c>
      <c r="J373" s="126"/>
      <c r="L373" s="5"/>
      <c r="M373" s="5"/>
      <c r="N373" s="5"/>
      <c r="O373" s="6"/>
      <c r="P373" s="6"/>
      <c r="Q373" s="6"/>
      <c r="R373" s="6"/>
      <c r="S373" s="6"/>
      <c r="T373" s="6"/>
      <c r="U373" s="6"/>
      <c r="V373" s="6"/>
      <c r="W373" s="6"/>
      <c r="X373" s="6"/>
    </row>
    <row r="374" spans="1:24" ht="13.8" x14ac:dyDescent="0.25">
      <c r="A374" s="124"/>
      <c r="B374" s="125"/>
      <c r="C374" s="40">
        <v>2024</v>
      </c>
      <c r="D374" s="127">
        <f t="shared" ref="D374:I374" si="68">D23+D65+D80+D123+D137+D335+D359</f>
        <v>603887.78461999993</v>
      </c>
      <c r="E374" s="127">
        <f t="shared" si="68"/>
        <v>70223.099060000008</v>
      </c>
      <c r="F374" s="127">
        <f t="shared" si="68"/>
        <v>201602.14107000001</v>
      </c>
      <c r="G374" s="41">
        <f>G359+G335+G152+G137+G123+G109+G95+G80+G65+G23</f>
        <v>416.88</v>
      </c>
      <c r="H374" s="127">
        <f t="shared" si="68"/>
        <v>0</v>
      </c>
      <c r="I374" s="127">
        <f t="shared" si="68"/>
        <v>333879.8</v>
      </c>
      <c r="J374" s="126"/>
      <c r="L374" s="5"/>
      <c r="M374" s="5"/>
      <c r="N374" s="5"/>
      <c r="O374" s="6"/>
      <c r="P374" s="6"/>
      <c r="Q374" s="6"/>
      <c r="R374" s="6"/>
      <c r="S374" s="6"/>
      <c r="T374" s="6"/>
      <c r="U374" s="6"/>
      <c r="V374" s="6"/>
      <c r="W374" s="6"/>
      <c r="X374" s="6"/>
    </row>
    <row r="375" spans="1:24" ht="13.8" x14ac:dyDescent="0.25">
      <c r="A375" s="124"/>
      <c r="B375" s="125"/>
      <c r="C375" s="40">
        <v>2025</v>
      </c>
      <c r="D375" s="41">
        <f>E375+F375+G375+I375</f>
        <v>486027.45999999996</v>
      </c>
      <c r="E375" s="41">
        <v>13730.76</v>
      </c>
      <c r="F375" s="41">
        <v>90971.6</v>
      </c>
      <c r="G375" s="41">
        <f t="shared" ref="G375:G377" si="69">G24+G66+G81+G124+G138+G336+G360</f>
        <v>425</v>
      </c>
      <c r="H375" s="41">
        <f t="shared" ref="H375" si="70">H24+H66+H81+H121+H135+H333+H357</f>
        <v>0</v>
      </c>
      <c r="I375" s="41">
        <v>380900.1</v>
      </c>
      <c r="J375" s="126"/>
      <c r="L375" s="5"/>
      <c r="M375" s="5"/>
      <c r="N375" s="5"/>
      <c r="O375" s="6"/>
      <c r="P375" s="6"/>
      <c r="Q375" s="6"/>
      <c r="R375" s="6"/>
      <c r="S375" s="6"/>
      <c r="T375" s="6"/>
      <c r="U375" s="6"/>
      <c r="V375" s="6"/>
      <c r="W375" s="6"/>
      <c r="X375" s="6"/>
    </row>
    <row r="376" spans="1:24" ht="13.8" x14ac:dyDescent="0.25">
      <c r="A376" s="124"/>
      <c r="B376" s="125"/>
      <c r="C376" s="40">
        <v>2026</v>
      </c>
      <c r="D376" s="41">
        <f>E376+F376+I376</f>
        <v>494455.64</v>
      </c>
      <c r="E376" s="41">
        <v>13467.35</v>
      </c>
      <c r="F376" s="41">
        <v>90287.74</v>
      </c>
      <c r="G376" s="41">
        <f t="shared" si="69"/>
        <v>0</v>
      </c>
      <c r="H376" s="41">
        <v>0</v>
      </c>
      <c r="I376" s="41">
        <v>390700.55</v>
      </c>
      <c r="J376" s="126"/>
      <c r="L376" s="5"/>
      <c r="M376" s="5"/>
      <c r="N376" s="5"/>
      <c r="O376" s="6"/>
      <c r="P376" s="6"/>
      <c r="Q376" s="6"/>
      <c r="R376" s="6"/>
      <c r="S376" s="6"/>
      <c r="T376" s="6"/>
      <c r="U376" s="6"/>
      <c r="V376" s="6"/>
      <c r="W376" s="6"/>
      <c r="X376" s="6"/>
    </row>
    <row r="377" spans="1:24" ht="13.8" x14ac:dyDescent="0.25">
      <c r="A377" s="124"/>
      <c r="B377" s="125"/>
      <c r="C377" s="40">
        <v>2027</v>
      </c>
      <c r="D377" s="41">
        <f>E377+F377+I377</f>
        <v>523855.79000000004</v>
      </c>
      <c r="E377" s="41">
        <v>13467.35</v>
      </c>
      <c r="F377" s="41">
        <v>90287.74</v>
      </c>
      <c r="G377" s="41">
        <f t="shared" si="69"/>
        <v>0</v>
      </c>
      <c r="H377" s="41">
        <v>0</v>
      </c>
      <c r="I377" s="41">
        <v>420100.7</v>
      </c>
      <c r="J377" s="126"/>
      <c r="L377" s="5"/>
      <c r="M377" s="5"/>
      <c r="N377" s="5"/>
      <c r="O377" s="6"/>
      <c r="P377" s="6"/>
      <c r="Q377" s="6"/>
      <c r="R377" s="6"/>
      <c r="S377" s="6"/>
      <c r="T377" s="6"/>
      <c r="U377" s="6"/>
      <c r="V377" s="6"/>
      <c r="W377" s="6"/>
      <c r="X377" s="6"/>
    </row>
    <row r="378" spans="1:24" ht="13.8" x14ac:dyDescent="0.25">
      <c r="A378" s="128"/>
      <c r="B378" s="129"/>
      <c r="C378" s="40"/>
      <c r="D378" s="41"/>
      <c r="E378" s="41"/>
      <c r="F378" s="41"/>
      <c r="G378" s="41"/>
      <c r="H378" s="41"/>
      <c r="I378" s="41"/>
      <c r="J378" s="130"/>
      <c r="L378" s="5"/>
      <c r="M378" s="5"/>
      <c r="N378" s="5"/>
      <c r="O378" s="6"/>
      <c r="P378" s="6"/>
      <c r="Q378" s="6"/>
      <c r="R378" s="6"/>
      <c r="S378" s="6"/>
      <c r="T378" s="6"/>
      <c r="U378" s="6"/>
      <c r="V378" s="6"/>
      <c r="W378" s="6"/>
      <c r="X378" s="6"/>
    </row>
    <row r="380" spans="1:24" ht="13.8" x14ac:dyDescent="0.25">
      <c r="A380" s="25"/>
    </row>
  </sheetData>
  <mergeCells count="97">
    <mergeCell ref="G4:J4"/>
    <mergeCell ref="G1:I1"/>
    <mergeCell ref="A229:A241"/>
    <mergeCell ref="B229:B241"/>
    <mergeCell ref="J229:J241"/>
    <mergeCell ref="A271:A283"/>
    <mergeCell ref="B271:B283"/>
    <mergeCell ref="J271:J283"/>
    <mergeCell ref="A215:A227"/>
    <mergeCell ref="B215:B227"/>
    <mergeCell ref="J215:J227"/>
    <mergeCell ref="A257:A269"/>
    <mergeCell ref="B257:B269"/>
    <mergeCell ref="J257:J269"/>
    <mergeCell ref="A159:A171"/>
    <mergeCell ref="B159:B171"/>
    <mergeCell ref="J159:J171"/>
    <mergeCell ref="A243:A255"/>
    <mergeCell ref="B243:B255"/>
    <mergeCell ref="J243:J255"/>
    <mergeCell ref="A366:A378"/>
    <mergeCell ref="B366:B378"/>
    <mergeCell ref="J366:J378"/>
    <mergeCell ref="B341:J341"/>
    <mergeCell ref="A351:A363"/>
    <mergeCell ref="B351:B363"/>
    <mergeCell ref="J351:J363"/>
    <mergeCell ref="A313:A325"/>
    <mergeCell ref="B313:B325"/>
    <mergeCell ref="J313:J325"/>
    <mergeCell ref="A327:A339"/>
    <mergeCell ref="B327:B339"/>
    <mergeCell ref="J327:J339"/>
    <mergeCell ref="A187:A199"/>
    <mergeCell ref="B187:B199"/>
    <mergeCell ref="J187:J199"/>
    <mergeCell ref="A201:A213"/>
    <mergeCell ref="B201:B213"/>
    <mergeCell ref="J201:J213"/>
    <mergeCell ref="A285:A297"/>
    <mergeCell ref="B285:B297"/>
    <mergeCell ref="J285:J297"/>
    <mergeCell ref="A299:A311"/>
    <mergeCell ref="B299:B311"/>
    <mergeCell ref="J299:J311"/>
    <mergeCell ref="A115:A127"/>
    <mergeCell ref="B115:B127"/>
    <mergeCell ref="J115:J127"/>
    <mergeCell ref="A173:A185"/>
    <mergeCell ref="B173:B185"/>
    <mergeCell ref="J173:J185"/>
    <mergeCell ref="B128:J128"/>
    <mergeCell ref="A129:A141"/>
    <mergeCell ref="B129:B141"/>
    <mergeCell ref="J129:J141"/>
    <mergeCell ref="B158:J158"/>
    <mergeCell ref="B143:J143"/>
    <mergeCell ref="A144:A156"/>
    <mergeCell ref="B144:B156"/>
    <mergeCell ref="J144:J156"/>
    <mergeCell ref="A87:A99"/>
    <mergeCell ref="B87:B99"/>
    <mergeCell ref="J87:J99"/>
    <mergeCell ref="A101:A113"/>
    <mergeCell ref="B101:B113"/>
    <mergeCell ref="J101:J113"/>
    <mergeCell ref="B71:J71"/>
    <mergeCell ref="A72:A84"/>
    <mergeCell ref="B72:B84"/>
    <mergeCell ref="J72:J85"/>
    <mergeCell ref="B86:J86"/>
    <mergeCell ref="A29:A41"/>
    <mergeCell ref="J15:J27"/>
    <mergeCell ref="J29:J41"/>
    <mergeCell ref="B56:J56"/>
    <mergeCell ref="A57:A69"/>
    <mergeCell ref="B57:B69"/>
    <mergeCell ref="J57:J70"/>
    <mergeCell ref="A43:A55"/>
    <mergeCell ref="B43:B55"/>
    <mergeCell ref="J43:J55"/>
    <mergeCell ref="J342:J350"/>
    <mergeCell ref="A3:J3"/>
    <mergeCell ref="A5:J5"/>
    <mergeCell ref="A6:J6"/>
    <mergeCell ref="A7:J7"/>
    <mergeCell ref="A8:A9"/>
    <mergeCell ref="B8:B9"/>
    <mergeCell ref="C8:C9"/>
    <mergeCell ref="D8:D9"/>
    <mergeCell ref="E8:I8"/>
    <mergeCell ref="J8:J9"/>
    <mergeCell ref="B11:J11"/>
    <mergeCell ref="B13:J13"/>
    <mergeCell ref="A15:A27"/>
    <mergeCell ref="B15:B27"/>
    <mergeCell ref="B29:B41"/>
  </mergeCells>
  <phoneticPr fontId="0" type="noConversion"/>
  <pageMargins left="0.55118110236220474" right="0.35433070866141736" top="0.59055118110236227" bottom="0.39370078740157483" header="0.51181102362204722" footer="0.51181102362204722"/>
  <pageSetup paperSize="9" scale="62" fitToHeight="11" orientation="portrait" r:id="rId1"/>
  <headerFooter alignWithMargins="0"/>
  <rowBreaks count="3" manualBreakCount="3">
    <brk id="127" max="16383" man="1"/>
    <brk id="270" max="16383" man="1"/>
    <brk id="3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</dc:creator>
  <cp:lastModifiedBy>PonomarenkoM</cp:lastModifiedBy>
  <cp:lastPrinted>2025-03-28T07:37:21Z</cp:lastPrinted>
  <dcterms:created xsi:type="dcterms:W3CDTF">2013-10-03T07:53:14Z</dcterms:created>
  <dcterms:modified xsi:type="dcterms:W3CDTF">2025-04-02T06:00:36Z</dcterms:modified>
</cp:coreProperties>
</file>